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705" yWindow="-30" windowWidth="14985" windowHeight="126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Rekapitulace!$G$34</definedName>
    <definedName name="Dodavka0">Položky!#REF!</definedName>
    <definedName name="HSV">Rekapitulace!$E$34</definedName>
    <definedName name="HSV0">Položky!#REF!</definedName>
    <definedName name="HZS">Rekapitulace!$I$34</definedName>
    <definedName name="HZS0">Položky!#REF!</definedName>
    <definedName name="JKSO">'Krycí list'!$G$2</definedName>
    <definedName name="MJ">'Krycí list'!$G$5</definedName>
    <definedName name="Mont">Rekapitulace!$H$34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Položky!$A$1:$G$278</definedName>
    <definedName name="_xlnm.Print_Area" localSheetId="1">Rekapitulace!$A$1:$I$48</definedName>
    <definedName name="PocetMJ">'Krycí list'!$G$6</definedName>
    <definedName name="Poznamka">'Krycí list'!$B$37</definedName>
    <definedName name="Projektant">'Krycí list'!$C$8</definedName>
    <definedName name="PSV">Rekapitulace!$F$34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91" i="3" l="1"/>
  <c r="G92" i="3"/>
  <c r="G110" i="3" l="1"/>
  <c r="G135" i="3"/>
  <c r="G23" i="3"/>
  <c r="G55" i="3"/>
  <c r="G56" i="3"/>
  <c r="G230" i="3"/>
  <c r="G229" i="3"/>
  <c r="A12" i="2" l="1"/>
  <c r="B12" i="2"/>
  <c r="G213" i="3"/>
  <c r="G214" i="3"/>
  <c r="G212" i="3"/>
  <c r="G134" i="3" l="1"/>
  <c r="G136" i="3"/>
  <c r="G50" i="3"/>
  <c r="G53" i="3"/>
  <c r="G52" i="3"/>
  <c r="G51" i="3"/>
  <c r="G49" i="3"/>
  <c r="C249" i="3" l="1"/>
  <c r="G248" i="3"/>
  <c r="G247" i="3"/>
  <c r="G244" i="3"/>
  <c r="G243" i="3"/>
  <c r="G242" i="3"/>
  <c r="G241" i="3"/>
  <c r="G240" i="3"/>
  <c r="G228" i="3"/>
  <c r="G227" i="3"/>
  <c r="G226" i="3"/>
  <c r="G225" i="3"/>
  <c r="G224" i="3"/>
  <c r="G223" i="3"/>
  <c r="G222" i="3"/>
  <c r="G221" i="3"/>
  <c r="G190" i="3"/>
  <c r="G189" i="3"/>
  <c r="G188" i="3"/>
  <c r="G187" i="3"/>
  <c r="G186" i="3"/>
  <c r="G185" i="3"/>
  <c r="G184" i="3"/>
  <c r="G164" i="3"/>
  <c r="G163" i="3"/>
  <c r="G162" i="3"/>
  <c r="G161" i="3"/>
  <c r="G160" i="3"/>
  <c r="G159" i="3"/>
  <c r="G158" i="3"/>
  <c r="G157" i="3"/>
  <c r="G140" i="3"/>
  <c r="G125" i="3"/>
  <c r="G121" i="3"/>
  <c r="G128" i="3"/>
  <c r="G127" i="3"/>
  <c r="G126" i="3"/>
  <c r="G118" i="3"/>
  <c r="G117" i="3"/>
  <c r="G116" i="3"/>
  <c r="G115" i="3"/>
  <c r="G100" i="3"/>
  <c r="G111" i="3"/>
  <c r="G96" i="3"/>
  <c r="G95" i="3"/>
  <c r="G94" i="3"/>
  <c r="G93" i="3"/>
  <c r="G90" i="3"/>
  <c r="G88" i="3"/>
  <c r="G87" i="3"/>
  <c r="G86" i="3"/>
  <c r="G85" i="3"/>
  <c r="G84" i="3"/>
  <c r="G81" i="3"/>
  <c r="G80" i="3"/>
  <c r="G79" i="3"/>
  <c r="G78" i="3"/>
  <c r="G77" i="3"/>
  <c r="G76" i="3"/>
  <c r="G75" i="3"/>
  <c r="G74" i="3"/>
  <c r="G73" i="3"/>
  <c r="G72" i="3"/>
  <c r="G71" i="3"/>
  <c r="G249" i="3" l="1"/>
  <c r="F29" i="2" s="1"/>
  <c r="G165" i="3"/>
  <c r="F20" i="2" s="1"/>
  <c r="C69" i="3"/>
  <c r="G68" i="3"/>
  <c r="G66" i="3"/>
  <c r="G65" i="3"/>
  <c r="G54" i="3"/>
  <c r="G48" i="3"/>
  <c r="G102" i="3"/>
  <c r="G101" i="3"/>
  <c r="G24" i="3"/>
  <c r="C29" i="3"/>
  <c r="G28" i="3"/>
  <c r="G27" i="3"/>
  <c r="G26" i="3"/>
  <c r="G25" i="3"/>
  <c r="G22" i="3"/>
  <c r="G21" i="3"/>
  <c r="G20" i="3"/>
  <c r="G8" i="3"/>
  <c r="C18" i="3"/>
  <c r="G16" i="3"/>
  <c r="G15" i="3"/>
  <c r="G14" i="3"/>
  <c r="G13" i="3"/>
  <c r="G12" i="3"/>
  <c r="G11" i="3"/>
  <c r="G10" i="3"/>
  <c r="G9" i="3"/>
  <c r="G17" i="3"/>
  <c r="G29" i="3" l="1"/>
  <c r="E8" i="2" s="1"/>
  <c r="G18" i="3"/>
  <c r="E7" i="2" s="1"/>
  <c r="G69" i="3"/>
  <c r="E11" i="2" s="1"/>
  <c r="G254" i="3" l="1"/>
  <c r="G253" i="3"/>
  <c r="G252" i="3"/>
  <c r="G251" i="3"/>
  <c r="G274" i="3"/>
  <c r="G264" i="3"/>
  <c r="G234" i="3"/>
  <c r="G233" i="3"/>
  <c r="G232" i="3"/>
  <c r="G231" i="3"/>
  <c r="G235" i="3"/>
  <c r="G204" i="3"/>
  <c r="G203" i="3"/>
  <c r="G205" i="3"/>
  <c r="G202" i="3"/>
  <c r="G206" i="3"/>
  <c r="G176" i="3"/>
  <c r="G175" i="3"/>
  <c r="G174" i="3"/>
  <c r="G173" i="3"/>
  <c r="G172" i="3"/>
  <c r="G168" i="3"/>
  <c r="G153" i="3"/>
  <c r="G152" i="3"/>
  <c r="G151" i="3"/>
  <c r="G149" i="3"/>
  <c r="G148" i="3"/>
  <c r="G150" i="3"/>
  <c r="G142" i="3"/>
  <c r="G141" i="3"/>
  <c r="G143" i="3"/>
  <c r="G132" i="3"/>
  <c r="G133" i="3"/>
  <c r="G97" i="3"/>
  <c r="G109" i="3" l="1"/>
  <c r="G108" i="3"/>
  <c r="G107" i="3"/>
  <c r="G106" i="3"/>
  <c r="G105" i="3"/>
  <c r="G104" i="3"/>
  <c r="G103" i="3"/>
  <c r="G57" i="3"/>
  <c r="G45" i="3"/>
  <c r="BA39" i="3" s="1"/>
  <c r="G44" i="3"/>
  <c r="BA38" i="3" s="1"/>
  <c r="G43" i="3"/>
  <c r="G42" i="3"/>
  <c r="G41" i="3"/>
  <c r="BA37" i="3" s="1"/>
  <c r="G40" i="3"/>
  <c r="BA36" i="3" s="1"/>
  <c r="G39" i="3"/>
  <c r="G38" i="3"/>
  <c r="G37" i="3"/>
  <c r="G36" i="3"/>
  <c r="BA35" i="3" s="1"/>
  <c r="G35" i="3"/>
  <c r="BA34" i="3" s="1"/>
  <c r="G34" i="3"/>
  <c r="BA33" i="3" s="1"/>
  <c r="G33" i="3"/>
  <c r="BA32" i="3" s="1"/>
  <c r="G32" i="3"/>
  <c r="G31" i="3"/>
  <c r="BA30" i="3" s="1"/>
  <c r="D21" i="1"/>
  <c r="D20" i="1"/>
  <c r="D19" i="1"/>
  <c r="D18" i="1"/>
  <c r="D17" i="1"/>
  <c r="D16" i="1"/>
  <c r="D15" i="1"/>
  <c r="BE150" i="3"/>
  <c r="BD150" i="3"/>
  <c r="BC150" i="3"/>
  <c r="BA150" i="3"/>
  <c r="G275" i="3"/>
  <c r="BB150" i="3" s="1"/>
  <c r="BE149" i="3"/>
  <c r="BD149" i="3"/>
  <c r="BC149" i="3"/>
  <c r="BA149" i="3"/>
  <c r="G273" i="3"/>
  <c r="BB149" i="3" s="1"/>
  <c r="B33" i="2"/>
  <c r="A33" i="2"/>
  <c r="C276" i="3"/>
  <c r="BE146" i="3"/>
  <c r="BD146" i="3"/>
  <c r="BC146" i="3"/>
  <c r="BA146" i="3"/>
  <c r="G270" i="3"/>
  <c r="BB146" i="3" s="1"/>
  <c r="BE145" i="3"/>
  <c r="BD145" i="3"/>
  <c r="BC145" i="3"/>
  <c r="BA145" i="3"/>
  <c r="G269" i="3"/>
  <c r="BB145" i="3" s="1"/>
  <c r="B32" i="2"/>
  <c r="A32" i="2"/>
  <c r="C271" i="3"/>
  <c r="BE142" i="3"/>
  <c r="BD142" i="3"/>
  <c r="BC142" i="3"/>
  <c r="BA142" i="3"/>
  <c r="G266" i="3"/>
  <c r="BB142" i="3" s="1"/>
  <c r="G265" i="3"/>
  <c r="BE141" i="3"/>
  <c r="BD141" i="3"/>
  <c r="BC141" i="3"/>
  <c r="BA141" i="3"/>
  <c r="G263" i="3"/>
  <c r="BB141" i="3" s="1"/>
  <c r="G262" i="3"/>
  <c r="B31" i="2"/>
  <c r="A31" i="2"/>
  <c r="C267" i="3"/>
  <c r="G259" i="3"/>
  <c r="BE138" i="3"/>
  <c r="BD138" i="3"/>
  <c r="BC138" i="3"/>
  <c r="BA138" i="3"/>
  <c r="G258" i="3"/>
  <c r="BB138" i="3" s="1"/>
  <c r="BE137" i="3"/>
  <c r="BD137" i="3"/>
  <c r="BC137" i="3"/>
  <c r="BA137" i="3"/>
  <c r="G257" i="3"/>
  <c r="BB137" i="3" s="1"/>
  <c r="BE136" i="3"/>
  <c r="BD136" i="3"/>
  <c r="BC136" i="3"/>
  <c r="BA136" i="3"/>
  <c r="G256" i="3"/>
  <c r="BB136" i="3" s="1"/>
  <c r="BE135" i="3"/>
  <c r="BD135" i="3"/>
  <c r="BC135" i="3"/>
  <c r="BA135" i="3"/>
  <c r="G255" i="3"/>
  <c r="B30" i="2"/>
  <c r="A30" i="2"/>
  <c r="C260" i="3"/>
  <c r="BE132" i="3"/>
  <c r="BD132" i="3"/>
  <c r="BC132" i="3"/>
  <c r="BA132" i="3"/>
  <c r="BB132" i="3"/>
  <c r="B29" i="2"/>
  <c r="A29" i="2"/>
  <c r="BE127" i="3"/>
  <c r="BD127" i="3"/>
  <c r="BC127" i="3"/>
  <c r="BA127" i="3"/>
  <c r="BB127" i="3"/>
  <c r="BE126" i="3"/>
  <c r="BD126" i="3"/>
  <c r="BC126" i="3"/>
  <c r="BA126" i="3"/>
  <c r="BB126" i="3"/>
  <c r="BE125" i="3"/>
  <c r="BD125" i="3"/>
  <c r="BC125" i="3"/>
  <c r="BA125" i="3"/>
  <c r="BB125" i="3"/>
  <c r="BE124" i="3"/>
  <c r="BD124" i="3"/>
  <c r="BC124" i="3"/>
  <c r="BA124" i="3"/>
  <c r="BB124" i="3"/>
  <c r="BE123" i="3"/>
  <c r="BD123" i="3"/>
  <c r="BC123" i="3"/>
  <c r="BA123" i="3"/>
  <c r="BB123" i="3"/>
  <c r="B28" i="2"/>
  <c r="A28" i="2"/>
  <c r="C245" i="3"/>
  <c r="BE120" i="3"/>
  <c r="BD120" i="3"/>
  <c r="BC120" i="3"/>
  <c r="BA120" i="3"/>
  <c r="G237" i="3"/>
  <c r="BB120" i="3" s="1"/>
  <c r="BE119" i="3"/>
  <c r="BD119" i="3"/>
  <c r="BC119" i="3"/>
  <c r="BA119" i="3"/>
  <c r="BB119" i="3"/>
  <c r="BE118" i="3"/>
  <c r="BD118" i="3"/>
  <c r="BC118" i="3"/>
  <c r="BA118" i="3"/>
  <c r="G236" i="3"/>
  <c r="BB118" i="3" s="1"/>
  <c r="BE117" i="3"/>
  <c r="BD117" i="3"/>
  <c r="BC117" i="3"/>
  <c r="BA117" i="3"/>
  <c r="BB117" i="3"/>
  <c r="BE116" i="3"/>
  <c r="BD116" i="3"/>
  <c r="BC116" i="3"/>
  <c r="BA116" i="3"/>
  <c r="BB116" i="3"/>
  <c r="BE115" i="3"/>
  <c r="BD115" i="3"/>
  <c r="BC115" i="3"/>
  <c r="BA115" i="3"/>
  <c r="BB115" i="3"/>
  <c r="BE114" i="3"/>
  <c r="BD114" i="3"/>
  <c r="BC114" i="3"/>
  <c r="BA114" i="3"/>
  <c r="BB114" i="3"/>
  <c r="BE113" i="3"/>
  <c r="BD113" i="3"/>
  <c r="BC113" i="3"/>
  <c r="BA113" i="3"/>
  <c r="BB113" i="3"/>
  <c r="BE112" i="3"/>
  <c r="BD112" i="3"/>
  <c r="BC112" i="3"/>
  <c r="BA112" i="3"/>
  <c r="BB112" i="3"/>
  <c r="BE111" i="3"/>
  <c r="BD111" i="3"/>
  <c r="BC111" i="3"/>
  <c r="BA111" i="3"/>
  <c r="BB111" i="3"/>
  <c r="B27" i="2"/>
  <c r="A27" i="2"/>
  <c r="C238" i="3"/>
  <c r="BE110" i="3"/>
  <c r="BD110" i="3"/>
  <c r="BC110" i="3"/>
  <c r="BA110" i="3"/>
  <c r="G218" i="3"/>
  <c r="BB110" i="3" s="1"/>
  <c r="BE108" i="3"/>
  <c r="BD108" i="3"/>
  <c r="BC108" i="3"/>
  <c r="BA108" i="3"/>
  <c r="G217" i="3"/>
  <c r="BB108" i="3" s="1"/>
  <c r="BE107" i="3"/>
  <c r="BD107" i="3"/>
  <c r="BC107" i="3"/>
  <c r="BA107" i="3"/>
  <c r="BB107" i="3"/>
  <c r="BE106" i="3"/>
  <c r="BD106" i="3"/>
  <c r="BC106" i="3"/>
  <c r="BA106" i="3"/>
  <c r="BB106" i="3"/>
  <c r="BE105" i="3"/>
  <c r="BD105" i="3"/>
  <c r="BC105" i="3"/>
  <c r="BA105" i="3"/>
  <c r="G216" i="3"/>
  <c r="BB105" i="3" s="1"/>
  <c r="BE104" i="3"/>
  <c r="BD104" i="3"/>
  <c r="BC104" i="3"/>
  <c r="BA104" i="3"/>
  <c r="G215" i="3"/>
  <c r="BB104" i="3" s="1"/>
  <c r="BE101" i="3"/>
  <c r="BD101" i="3"/>
  <c r="BC101" i="3"/>
  <c r="BA101" i="3"/>
  <c r="BB101" i="3"/>
  <c r="BE100" i="3"/>
  <c r="BD100" i="3"/>
  <c r="BC100" i="3"/>
  <c r="BA100" i="3"/>
  <c r="B26" i="2"/>
  <c r="A26" i="2"/>
  <c r="C219" i="3"/>
  <c r="BE98" i="3"/>
  <c r="BD98" i="3"/>
  <c r="BC98" i="3"/>
  <c r="BA98" i="3"/>
  <c r="G208" i="3"/>
  <c r="BB98" i="3" s="1"/>
  <c r="BE97" i="3"/>
  <c r="BD97" i="3"/>
  <c r="BC97" i="3"/>
  <c r="BA97" i="3"/>
  <c r="G207" i="3"/>
  <c r="BB97" i="3" s="1"/>
  <c r="BE96" i="3"/>
  <c r="BD96" i="3"/>
  <c r="BC96" i="3"/>
  <c r="BA96" i="3"/>
  <c r="BB96" i="3"/>
  <c r="BE95" i="3"/>
  <c r="BD95" i="3"/>
  <c r="BC95" i="3"/>
  <c r="BA95" i="3"/>
  <c r="G201" i="3"/>
  <c r="BB95" i="3" s="1"/>
  <c r="G200" i="3"/>
  <c r="BE94" i="3"/>
  <c r="BD94" i="3"/>
  <c r="BC94" i="3"/>
  <c r="BA94" i="3"/>
  <c r="G199" i="3"/>
  <c r="BB94" i="3" s="1"/>
  <c r="BE93" i="3"/>
  <c r="BD93" i="3"/>
  <c r="BC93" i="3"/>
  <c r="BA93" i="3"/>
  <c r="G211" i="3"/>
  <c r="B25" i="2"/>
  <c r="A25" i="2"/>
  <c r="C209" i="3"/>
  <c r="BE90" i="3"/>
  <c r="BD90" i="3"/>
  <c r="BC90" i="3"/>
  <c r="BA90" i="3"/>
  <c r="G196" i="3"/>
  <c r="BB90" i="3" s="1"/>
  <c r="BE89" i="3"/>
  <c r="BD89" i="3"/>
  <c r="BC89" i="3"/>
  <c r="BA89" i="3"/>
  <c r="G195" i="3"/>
  <c r="BB89" i="3" s="1"/>
  <c r="G194" i="3"/>
  <c r="G193" i="3"/>
  <c r="B24" i="2"/>
  <c r="A24" i="2"/>
  <c r="C197" i="3"/>
  <c r="BE88" i="3"/>
  <c r="BD88" i="3"/>
  <c r="BC88" i="3"/>
  <c r="BA88" i="3"/>
  <c r="BB88" i="3"/>
  <c r="B23" i="2"/>
  <c r="A23" i="2"/>
  <c r="C191" i="3"/>
  <c r="G181" i="3"/>
  <c r="G182" i="3" s="1"/>
  <c r="F22" i="2" s="1"/>
  <c r="B22" i="2"/>
  <c r="A22" i="2"/>
  <c r="C182" i="3"/>
  <c r="G178" i="3"/>
  <c r="G177" i="3"/>
  <c r="G171" i="3"/>
  <c r="G170" i="3"/>
  <c r="G169" i="3"/>
  <c r="G167" i="3"/>
  <c r="B21" i="2"/>
  <c r="A21" i="2"/>
  <c r="C179" i="3"/>
  <c r="BE85" i="3"/>
  <c r="BD85" i="3"/>
  <c r="BC85" i="3"/>
  <c r="BA85" i="3"/>
  <c r="BB85" i="3"/>
  <c r="BE84" i="3"/>
  <c r="BD84" i="3"/>
  <c r="BC84" i="3"/>
  <c r="BA84" i="3"/>
  <c r="BB84" i="3"/>
  <c r="BE83" i="3"/>
  <c r="BD83" i="3"/>
  <c r="BC83" i="3"/>
  <c r="BA83" i="3"/>
  <c r="BB83" i="3"/>
  <c r="BE82" i="3"/>
  <c r="BD82" i="3"/>
  <c r="BC82" i="3"/>
  <c r="BA82" i="3"/>
  <c r="BB82" i="3"/>
  <c r="BE81" i="3"/>
  <c r="BD81" i="3"/>
  <c r="BC81" i="3"/>
  <c r="BA81" i="3"/>
  <c r="BB81" i="3"/>
  <c r="B20" i="2"/>
  <c r="A20" i="2"/>
  <c r="C165" i="3"/>
  <c r="BE79" i="3"/>
  <c r="BE80" i="3" s="1"/>
  <c r="I19" i="2" s="1"/>
  <c r="BD79" i="3"/>
  <c r="BD80" i="3" s="1"/>
  <c r="H19" i="2" s="1"/>
  <c r="BC79" i="3"/>
  <c r="BC80" i="3" s="1"/>
  <c r="G19" i="2" s="1"/>
  <c r="BB79" i="3"/>
  <c r="BB80" i="3" s="1"/>
  <c r="F19" i="2" s="1"/>
  <c r="G154" i="3"/>
  <c r="G155" i="3" s="1"/>
  <c r="E19" i="2" s="1"/>
  <c r="B19" i="2"/>
  <c r="A19" i="2"/>
  <c r="C155" i="3"/>
  <c r="BE77" i="3"/>
  <c r="BD77" i="3"/>
  <c r="BC77" i="3"/>
  <c r="BB77" i="3"/>
  <c r="BA77" i="3"/>
  <c r="BE76" i="3"/>
  <c r="BD76" i="3"/>
  <c r="BC76" i="3"/>
  <c r="BB76" i="3"/>
  <c r="BA76" i="3"/>
  <c r="BE75" i="3"/>
  <c r="BD75" i="3"/>
  <c r="BC75" i="3"/>
  <c r="BB75" i="3"/>
  <c r="BA75" i="3"/>
  <c r="BE74" i="3"/>
  <c r="BD74" i="3"/>
  <c r="BC74" i="3"/>
  <c r="BB74" i="3"/>
  <c r="BA74" i="3"/>
  <c r="BE73" i="3"/>
  <c r="BD73" i="3"/>
  <c r="BC73" i="3"/>
  <c r="BB73" i="3"/>
  <c r="G145" i="3"/>
  <c r="BA73" i="3" s="1"/>
  <c r="BE72" i="3"/>
  <c r="BD72" i="3"/>
  <c r="BC72" i="3"/>
  <c r="BB72" i="3"/>
  <c r="G144" i="3"/>
  <c r="BA72" i="3" s="1"/>
  <c r="B18" i="2"/>
  <c r="A18" i="2"/>
  <c r="C146" i="3"/>
  <c r="G137" i="3"/>
  <c r="B17" i="2"/>
  <c r="A17" i="2"/>
  <c r="C138" i="3"/>
  <c r="BE68" i="3"/>
  <c r="BD68" i="3"/>
  <c r="BC68" i="3"/>
  <c r="BB68" i="3"/>
  <c r="G129" i="3"/>
  <c r="BA68" i="3" s="1"/>
  <c r="BE67" i="3"/>
  <c r="BD67" i="3"/>
  <c r="BC67" i="3"/>
  <c r="BB67" i="3"/>
  <c r="G124" i="3"/>
  <c r="BA67" i="3" s="1"/>
  <c r="BE66" i="3"/>
  <c r="BD66" i="3"/>
  <c r="BC66" i="3"/>
  <c r="BB66" i="3"/>
  <c r="G123" i="3"/>
  <c r="BA66" i="3" s="1"/>
  <c r="BE65" i="3"/>
  <c r="BD65" i="3"/>
  <c r="BC65" i="3"/>
  <c r="BB65" i="3"/>
  <c r="G122" i="3"/>
  <c r="B16" i="2"/>
  <c r="A16" i="2"/>
  <c r="C130" i="3"/>
  <c r="B15" i="2"/>
  <c r="A15" i="2"/>
  <c r="C119" i="3"/>
  <c r="BE60" i="3"/>
  <c r="BD60" i="3"/>
  <c r="BC60" i="3"/>
  <c r="BB60" i="3"/>
  <c r="BA60" i="3"/>
  <c r="BE59" i="3"/>
  <c r="BD59" i="3"/>
  <c r="BC59" i="3"/>
  <c r="BB59" i="3"/>
  <c r="G112" i="3"/>
  <c r="BA59" i="3" s="1"/>
  <c r="B14" i="2"/>
  <c r="A14" i="2"/>
  <c r="C113" i="3"/>
  <c r="BE58" i="3"/>
  <c r="BD58" i="3"/>
  <c r="BC58" i="3"/>
  <c r="BB58" i="3"/>
  <c r="BA58" i="3"/>
  <c r="BE57" i="3"/>
  <c r="BD57" i="3"/>
  <c r="BC57" i="3"/>
  <c r="BB57" i="3"/>
  <c r="BA57" i="3"/>
  <c r="B13" i="2"/>
  <c r="A13" i="2"/>
  <c r="C98" i="3"/>
  <c r="BE55" i="3"/>
  <c r="BD55" i="3"/>
  <c r="BC55" i="3"/>
  <c r="BB55" i="3"/>
  <c r="BA55" i="3"/>
  <c r="BE53" i="3"/>
  <c r="BD53" i="3"/>
  <c r="BC53" i="3"/>
  <c r="BB53" i="3"/>
  <c r="BA53" i="3"/>
  <c r="BE52" i="3"/>
  <c r="BD52" i="3"/>
  <c r="BC52" i="3"/>
  <c r="BB52" i="3"/>
  <c r="BA52" i="3"/>
  <c r="BE51" i="3"/>
  <c r="BD51" i="3"/>
  <c r="BC51" i="3"/>
  <c r="BB51" i="3"/>
  <c r="BA51" i="3"/>
  <c r="BE50" i="3"/>
  <c r="BD50" i="3"/>
  <c r="BC50" i="3"/>
  <c r="BB50" i="3"/>
  <c r="BA50" i="3"/>
  <c r="BE49" i="3"/>
  <c r="BD49" i="3"/>
  <c r="BC49" i="3"/>
  <c r="BB49" i="3"/>
  <c r="BA49" i="3"/>
  <c r="C82" i="3"/>
  <c r="G62" i="3"/>
  <c r="G61" i="3"/>
  <c r="G60" i="3"/>
  <c r="BE47" i="3"/>
  <c r="BD47" i="3"/>
  <c r="BC47" i="3"/>
  <c r="BB47" i="3"/>
  <c r="G59" i="3"/>
  <c r="BA47" i="3" s="1"/>
  <c r="BE46" i="3"/>
  <c r="BD46" i="3"/>
  <c r="BC46" i="3"/>
  <c r="BB46" i="3"/>
  <c r="G58" i="3"/>
  <c r="BA46" i="3" s="1"/>
  <c r="BE45" i="3"/>
  <c r="BD45" i="3"/>
  <c r="BC45" i="3"/>
  <c r="BB45" i="3"/>
  <c r="BA45" i="3"/>
  <c r="BE44" i="3"/>
  <c r="BD44" i="3"/>
  <c r="BC44" i="3"/>
  <c r="BB44" i="3"/>
  <c r="BA44" i="3"/>
  <c r="B10" i="2"/>
  <c r="A10" i="2"/>
  <c r="C63" i="3"/>
  <c r="BE39" i="3"/>
  <c r="I7" i="2" s="1"/>
  <c r="BD39" i="3"/>
  <c r="H7" i="2" s="1"/>
  <c r="BC39" i="3"/>
  <c r="G7" i="2" s="1"/>
  <c r="BB39" i="3"/>
  <c r="F7" i="2" s="1"/>
  <c r="BE38" i="3"/>
  <c r="BD38" i="3"/>
  <c r="BC38" i="3"/>
  <c r="BB38" i="3"/>
  <c r="BE37" i="3"/>
  <c r="BD37" i="3"/>
  <c r="BC37" i="3"/>
  <c r="BB37" i="3"/>
  <c r="BE36" i="3"/>
  <c r="BD36" i="3"/>
  <c r="BC36" i="3"/>
  <c r="BB36" i="3"/>
  <c r="BE35" i="3"/>
  <c r="BD35" i="3"/>
  <c r="BC35" i="3"/>
  <c r="BB35" i="3"/>
  <c r="BE34" i="3"/>
  <c r="BD34" i="3"/>
  <c r="BC34" i="3"/>
  <c r="BB34" i="3"/>
  <c r="BE33" i="3"/>
  <c r="BD33" i="3"/>
  <c r="BC33" i="3"/>
  <c r="BB33" i="3"/>
  <c r="BE32" i="3"/>
  <c r="BD32" i="3"/>
  <c r="BC32" i="3"/>
  <c r="BB32" i="3"/>
  <c r="BE31" i="3"/>
  <c r="BD31" i="3"/>
  <c r="BC31" i="3"/>
  <c r="BB31" i="3"/>
  <c r="BE30" i="3"/>
  <c r="BD30" i="3"/>
  <c r="BC30" i="3"/>
  <c r="BB30" i="3"/>
  <c r="B9" i="2"/>
  <c r="A9" i="2"/>
  <c r="C46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63" i="3" l="1"/>
  <c r="E10" i="2" s="1"/>
  <c r="G146" i="3"/>
  <c r="E18" i="2" s="1"/>
  <c r="BB93" i="3"/>
  <c r="G209" i="3"/>
  <c r="F25" i="2" s="1"/>
  <c r="G82" i="3"/>
  <c r="E12" i="2" s="1"/>
  <c r="G113" i="3"/>
  <c r="E14" i="2" s="1"/>
  <c r="BE128" i="3"/>
  <c r="I28" i="2" s="1"/>
  <c r="BD147" i="3"/>
  <c r="H32" i="2" s="1"/>
  <c r="BE40" i="3"/>
  <c r="G119" i="3"/>
  <c r="E15" i="2" s="1"/>
  <c r="BC91" i="3"/>
  <c r="G24" i="2" s="1"/>
  <c r="BE147" i="3"/>
  <c r="I32" i="2" s="1"/>
  <c r="BC78" i="3"/>
  <c r="BB56" i="3"/>
  <c r="F12" i="2" s="1"/>
  <c r="BE56" i="3"/>
  <c r="I12" i="2" s="1"/>
  <c r="BA78" i="3"/>
  <c r="BE78" i="3"/>
  <c r="BE86" i="3"/>
  <c r="I20" i="2" s="1"/>
  <c r="BA121" i="3"/>
  <c r="E27" i="2" s="1"/>
  <c r="BB40" i="3"/>
  <c r="BD56" i="3"/>
  <c r="H12" i="2" s="1"/>
  <c r="BC86" i="3"/>
  <c r="G20" i="2" s="1"/>
  <c r="BD139" i="3"/>
  <c r="H30" i="2" s="1"/>
  <c r="BC139" i="3"/>
  <c r="G30" i="2" s="1"/>
  <c r="BE139" i="3"/>
  <c r="I30" i="2" s="1"/>
  <c r="BA147" i="3"/>
  <c r="E32" i="2" s="1"/>
  <c r="G46" i="3"/>
  <c r="E9" i="2" s="1"/>
  <c r="BC40" i="3"/>
  <c r="BC56" i="3"/>
  <c r="G12" i="2" s="1"/>
  <c r="G260" i="3"/>
  <c r="F30" i="2" s="1"/>
  <c r="BE143" i="3"/>
  <c r="I31" i="2" s="1"/>
  <c r="BA143" i="3"/>
  <c r="E31" i="2" s="1"/>
  <c r="BD40" i="3"/>
  <c r="G98" i="3"/>
  <c r="E13" i="2" s="1"/>
  <c r="BD69" i="3"/>
  <c r="H16" i="2" s="1"/>
  <c r="BC69" i="3"/>
  <c r="G16" i="2" s="1"/>
  <c r="BE69" i="3"/>
  <c r="I16" i="2" s="1"/>
  <c r="BA86" i="3"/>
  <c r="BA91" i="3"/>
  <c r="E24" i="2" s="1"/>
  <c r="BD121" i="3"/>
  <c r="H27" i="2" s="1"/>
  <c r="BC121" i="3"/>
  <c r="G27" i="2" s="1"/>
  <c r="BB91" i="3"/>
  <c r="BE91" i="3"/>
  <c r="I24" i="2" s="1"/>
  <c r="BE121" i="3"/>
  <c r="I27" i="2" s="1"/>
  <c r="BC128" i="3"/>
  <c r="G28" i="2" s="1"/>
  <c r="BA128" i="3"/>
  <c r="E28" i="2" s="1"/>
  <c r="BA139" i="3"/>
  <c r="E30" i="2" s="1"/>
  <c r="BC143" i="3"/>
  <c r="G31" i="2" s="1"/>
  <c r="BA31" i="3"/>
  <c r="BA40" i="3" s="1"/>
  <c r="G130" i="3"/>
  <c r="E16" i="2" s="1"/>
  <c r="BB78" i="3"/>
  <c r="G219" i="3"/>
  <c r="F26" i="2" s="1"/>
  <c r="BD128" i="3"/>
  <c r="H28" i="2" s="1"/>
  <c r="BB147" i="3"/>
  <c r="BA56" i="3"/>
  <c r="BB143" i="3"/>
  <c r="BB69" i="3"/>
  <c r="F16" i="2" s="1"/>
  <c r="BD78" i="3"/>
  <c r="BD86" i="3"/>
  <c r="H20" i="2" s="1"/>
  <c r="BD91" i="3"/>
  <c r="H24" i="2" s="1"/>
  <c r="BB100" i="3"/>
  <c r="BC147" i="3"/>
  <c r="G32" i="2" s="1"/>
  <c r="BB135" i="3"/>
  <c r="BB139" i="3" s="1"/>
  <c r="G267" i="3"/>
  <c r="F31" i="2" s="1"/>
  <c r="BD143" i="3"/>
  <c r="H31" i="2" s="1"/>
  <c r="BB121" i="3"/>
  <c r="BB86" i="3"/>
  <c r="BB128" i="3"/>
  <c r="BA65" i="3"/>
  <c r="BA69" i="3" s="1"/>
  <c r="G138" i="3"/>
  <c r="E17" i="2" s="1"/>
  <c r="BA79" i="3"/>
  <c r="BA80" i="3" s="1"/>
  <c r="G191" i="3"/>
  <c r="F23" i="2" s="1"/>
  <c r="G276" i="3"/>
  <c r="F33" i="2" s="1"/>
  <c r="G179" i="3"/>
  <c r="F21" i="2" s="1"/>
  <c r="G197" i="3"/>
  <c r="F24" i="2" s="1"/>
  <c r="G238" i="3"/>
  <c r="F27" i="2" s="1"/>
  <c r="G245" i="3"/>
  <c r="F28" i="2" s="1"/>
  <c r="G271" i="3"/>
  <c r="F32" i="2" s="1"/>
  <c r="E34" i="2" l="1"/>
  <c r="H9" i="2"/>
  <c r="H34" i="2" s="1"/>
  <c r="C17" i="1" s="1"/>
  <c r="H8" i="2"/>
  <c r="I9" i="2"/>
  <c r="I8" i="2"/>
  <c r="G9" i="2"/>
  <c r="G34" i="2" s="1"/>
  <c r="C18" i="1" s="1"/>
  <c r="G8" i="2"/>
  <c r="F9" i="2"/>
  <c r="F8" i="2"/>
  <c r="I34" i="2"/>
  <c r="C21" i="1" s="1"/>
  <c r="F34" i="2" l="1"/>
  <c r="C16" i="1" s="1"/>
  <c r="C15" i="1"/>
  <c r="G46" i="2"/>
  <c r="I46" i="2" s="1"/>
  <c r="G40" i="2" l="1"/>
  <c r="I40" i="2" s="1"/>
  <c r="G16" i="1" s="1"/>
  <c r="G39" i="2"/>
  <c r="I39" i="2" s="1"/>
  <c r="G15" i="1" s="1"/>
  <c r="G42" i="2"/>
  <c r="I42" i="2" s="1"/>
  <c r="G18" i="1" s="1"/>
  <c r="G41" i="2"/>
  <c r="I41" i="2" s="1"/>
  <c r="G17" i="1" s="1"/>
  <c r="G43" i="2"/>
  <c r="I43" i="2" s="1"/>
  <c r="G19" i="1" s="1"/>
  <c r="G44" i="2"/>
  <c r="I44" i="2" s="1"/>
  <c r="G20" i="1" s="1"/>
  <c r="G45" i="2"/>
  <c r="I45" i="2" s="1"/>
  <c r="G21" i="1" s="1"/>
  <c r="C19" i="1"/>
  <c r="C22" i="1" s="1"/>
  <c r="H47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<sst xmlns="http://schemas.openxmlformats.org/spreadsheetml/2006/main" count="869" uniqueCount="574">
  <si>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</si>
  <si>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</si>
  <si>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</si>
  <si>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</si>
  <si>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</si>
  <si>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</si>
  <si>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</si>
  <si>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</si>
  <si>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</si>
  <si>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</si>
  <si>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</si>
  <si>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</si>
  <si>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</si>
  <si>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</si>
  <si>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</si>
  <si>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</si>
  <si>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</si>
  <si>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</si>
  <si>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</si>
  <si>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</si>
  <si>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</si>
  <si>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</si>
  <si>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</si>
  <si>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</si>
  <si>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</si>
  <si>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</si>
  <si>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</si>
  <si>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</si>
  <si>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</si>
  <si>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</si>
  <si>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</si>
  <si>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</si>
  <si>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</si>
  <si>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</si>
  <si>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</si>
  <si>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</si>
  <si>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</si>
  <si>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</si>
  <si>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</si>
  <si>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</si>
  <si>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</si>
  <si>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</si>
  <si>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</si>
  <si>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</si>
  <si>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</si>
  <si>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</si>
  <si>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</si>
  <si>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</si>
  <si>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</si>
  <si>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</si>
  <si>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</si>
  <si>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</si>
  <si>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</si>
  <si>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</si>
  <si>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</si>
  <si>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</si>
  <si>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</si>
  <si>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</si>
  <si>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</si>
  <si>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</si>
  <si>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</si>
  <si>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</si>
  <si>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</si>
  <si>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</si>
  <si>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</si>
  <si>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</si>
  <si>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</si>
  <si>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</si>
  <si>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</si>
  <si>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</si>
  <si>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</si>
  <si>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</si>
  <si>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</si>
  <si>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</si>
  <si>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</si>
  <si>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</si>
  <si>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2017001</t>
  </si>
  <si>
    <t>SO 01</t>
  </si>
  <si>
    <t>3</t>
  </si>
  <si>
    <t>Svislé a kompletní konstrukce</t>
  </si>
  <si>
    <t>m2</t>
  </si>
  <si>
    <t>317121251RT2</t>
  </si>
  <si>
    <t>Montáž ŽB překladů do 180 cm dodatečně do rýh včetně dodávky RZP 2/10 149 x 14 x 14 cm</t>
  </si>
  <si>
    <t>kus</t>
  </si>
  <si>
    <t>317168130R00</t>
  </si>
  <si>
    <t>317168132R00</t>
  </si>
  <si>
    <t>t</t>
  </si>
  <si>
    <t>317998114R00</t>
  </si>
  <si>
    <t xml:space="preserve">Izolace mezi překlady polystyren tl. 90 mm </t>
  </si>
  <si>
    <t>m</t>
  </si>
  <si>
    <t>4</t>
  </si>
  <si>
    <t>Vodorovné konstrukce</t>
  </si>
  <si>
    <t>m3</t>
  </si>
  <si>
    <t>417351115R00</t>
  </si>
  <si>
    <t xml:space="preserve">Bednění ztužujících pásů a věnců - zřízení </t>
  </si>
  <si>
    <t>417351116R00</t>
  </si>
  <si>
    <t xml:space="preserve">Bednění ztužujících pásů a věnců - odstranění </t>
  </si>
  <si>
    <t>417361821R00</t>
  </si>
  <si>
    <t xml:space="preserve">Výztuž ztužujících pásů a věnců z oceli 10505(R) </t>
  </si>
  <si>
    <t>kpl.</t>
  </si>
  <si>
    <t>61</t>
  </si>
  <si>
    <t>Upravy povrchů vnitřní</t>
  </si>
  <si>
    <t>602011202R00</t>
  </si>
  <si>
    <t>602011213RT1</t>
  </si>
  <si>
    <t>602011241RT1</t>
  </si>
  <si>
    <t>612473185R00</t>
  </si>
  <si>
    <t xml:space="preserve">Příplatek za zabudované omítníky v ploše stěn </t>
  </si>
  <si>
    <t>62</t>
  </si>
  <si>
    <t>Upravy povrchů vnější</t>
  </si>
  <si>
    <t>622319520RU1</t>
  </si>
  <si>
    <t>63</t>
  </si>
  <si>
    <t>Podlahy a podlahové konstrukce</t>
  </si>
  <si>
    <t>631313621R00</t>
  </si>
  <si>
    <t xml:space="preserve">Mazanina betonová tl. 8 - 12 cm C 20/25 </t>
  </si>
  <si>
    <t>631361921RT2</t>
  </si>
  <si>
    <t>Výztuž mazanin svařovanou sítí průměr drátu  5,0, oka 100/100 mm</t>
  </si>
  <si>
    <t>64</t>
  </si>
  <si>
    <t>Výplně otvorů</t>
  </si>
  <si>
    <t>642942111RT3</t>
  </si>
  <si>
    <t>Osazení zárubní dveřních ocelových, pl. do 2,5 m2 včetně dodávky zárubně  70 x 197 x 11 cm</t>
  </si>
  <si>
    <t>642942111RT4</t>
  </si>
  <si>
    <t>Osazení zárubní dveřních ocelových, pl. do 2,5 m2 včetně dodávky zárubně  80 x 197 x 11 cm</t>
  </si>
  <si>
    <t>94</t>
  </si>
  <si>
    <t>Lešení a stavební výtahy</t>
  </si>
  <si>
    <t>941941031R00</t>
  </si>
  <si>
    <t xml:space="preserve">Montáž lešení leh.řad.s podlahami,š.do 1 m, H 10 m </t>
  </si>
  <si>
    <t>941941191R00</t>
  </si>
  <si>
    <t>941941831R00</t>
  </si>
  <si>
    <t xml:space="preserve">Demontáž lešení leh.řad.s podlahami,š.1 m, H 10 m </t>
  </si>
  <si>
    <t>941955003R00</t>
  </si>
  <si>
    <t xml:space="preserve">Lešení lehké pomocné, výška podlahy do 2,5 m </t>
  </si>
  <si>
    <t>95</t>
  </si>
  <si>
    <t>Dokončovací kce na pozem.stav.</t>
  </si>
  <si>
    <t>952901111R00</t>
  </si>
  <si>
    <t xml:space="preserve">Vyčištění budov o výšce podlaží do 4 m </t>
  </si>
  <si>
    <t>96</t>
  </si>
  <si>
    <t>Bourání konstrukcí</t>
  </si>
  <si>
    <t>962032231R00</t>
  </si>
  <si>
    <t xml:space="preserve">Bourání zdiva z cihel pálených na MVC </t>
  </si>
  <si>
    <t>968062355R00</t>
  </si>
  <si>
    <t>99</t>
  </si>
  <si>
    <t>Staveništní přesun hmot</t>
  </si>
  <si>
    <t>998011002R00</t>
  </si>
  <si>
    <t xml:space="preserve">Přesun hmot pro budovy zděné výšky do 12 m </t>
  </si>
  <si>
    <t>711</t>
  </si>
  <si>
    <t>Izolace proti vodě</t>
  </si>
  <si>
    <t>711141559R00</t>
  </si>
  <si>
    <t xml:space="preserve">Izolace proti vlhk. vodorovná pásy přitavením </t>
  </si>
  <si>
    <t>11163150</t>
  </si>
  <si>
    <t>62852265</t>
  </si>
  <si>
    <t>998711102R00</t>
  </si>
  <si>
    <t xml:space="preserve">Přesun hmot pro izolace proti vodě, výšky do 12 m </t>
  </si>
  <si>
    <t>713</t>
  </si>
  <si>
    <t>Izolace tepelné</t>
  </si>
  <si>
    <t>713121111R00</t>
  </si>
  <si>
    <t xml:space="preserve">Izolace tepelná podlah na sucho, jednovrstvá </t>
  </si>
  <si>
    <t>998713102R00</t>
  </si>
  <si>
    <t xml:space="preserve">Přesun hmot pro izolace tepelné, výšky do 12 m </t>
  </si>
  <si>
    <t>721</t>
  </si>
  <si>
    <t>Vnitřní kanalizace</t>
  </si>
  <si>
    <t>721242110RT1</t>
  </si>
  <si>
    <t>Lapač střešních splavenin PP HL600 D 110 mm, kloub zápachová klapka, koš na listí</t>
  </si>
  <si>
    <t>762</t>
  </si>
  <si>
    <t>Konstrukce tesařské</t>
  </si>
  <si>
    <t>762342202RT4</t>
  </si>
  <si>
    <t>Montáž laťování střech, vzdálenost latí do 22 cm včetně dodávky řeziva, latě 4/6 cm</t>
  </si>
  <si>
    <t>762395000R00</t>
  </si>
  <si>
    <t xml:space="preserve">Spojovací a ochranné prostředky pro střechy </t>
  </si>
  <si>
    <t>998762102R00</t>
  </si>
  <si>
    <t xml:space="preserve">Přesun hmot pro tesařské konstrukce, výšky do 12 m </t>
  </si>
  <si>
    <t>763</t>
  </si>
  <si>
    <t>Dřevostavby</t>
  </si>
  <si>
    <t>763131751U00</t>
  </si>
  <si>
    <t xml:space="preserve">Montáž parotěsné zábrany do SDK pohledu </t>
  </si>
  <si>
    <t>67352296</t>
  </si>
  <si>
    <t>998763302U00</t>
  </si>
  <si>
    <t xml:space="preserve">Přesun hmot pro SDK kce objekt v -12m </t>
  </si>
  <si>
    <t>764</t>
  </si>
  <si>
    <t>Konstrukce klempířské</t>
  </si>
  <si>
    <t>998764102R00</t>
  </si>
  <si>
    <t xml:space="preserve">Přesun hmot pro klempířské konstr., výšky do 12 m </t>
  </si>
  <si>
    <t>765</t>
  </si>
  <si>
    <t>Krytiny tvrdé</t>
  </si>
  <si>
    <t>765901116R00</t>
  </si>
  <si>
    <t>998765102R00</t>
  </si>
  <si>
    <t xml:space="preserve">Přesun hmot pro krytiny tvrdé, výšky do 12 m </t>
  </si>
  <si>
    <t>766</t>
  </si>
  <si>
    <t>Konstrukce truhlářské</t>
  </si>
  <si>
    <t>76601</t>
  </si>
  <si>
    <t>D + M výplně otvorů, plastová okna s trojsklem vč.vnitřních parapetů</t>
  </si>
  <si>
    <t>76603</t>
  </si>
  <si>
    <t xml:space="preserve">D + M vstupní dveře plastové 1-křídlé 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</si>
  <si>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</si>
  <si>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</si>
  <si>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</si>
  <si>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</si>
  <si>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611601202</t>
  </si>
  <si>
    <t>611601203</t>
  </si>
  <si>
    <t>998766102R00</t>
  </si>
  <si>
    <t xml:space="preserve">Přesun hmot pro truhlářské konstr., výšky do 12 m </t>
  </si>
  <si>
    <t>771</t>
  </si>
  <si>
    <t>Podlahy z dlaždic a obklady</t>
  </si>
  <si>
    <t>771591111U00</t>
  </si>
  <si>
    <t xml:space="preserve">Penetrace podkladu podlahy </t>
  </si>
  <si>
    <t>59764203</t>
  </si>
  <si>
    <t>998771102R00</t>
  </si>
  <si>
    <t xml:space="preserve">Přesun hmot pro podlahy z dlaždic, výšky do 12 m </t>
  </si>
  <si>
    <t>Podlahy povlakové</t>
  </si>
  <si>
    <t>7760001</t>
  </si>
  <si>
    <t>776101115R00</t>
  </si>
  <si>
    <t xml:space="preserve">Vyrovnání podkladů samonivelační hmotou </t>
  </si>
  <si>
    <t>776101121R00</t>
  </si>
  <si>
    <t xml:space="preserve">Provedení penetrace podkladu </t>
  </si>
  <si>
    <t>776410001</t>
  </si>
  <si>
    <t>Lišta speciální soklová PVC 10340 20x100 mm, role 50 m</t>
  </si>
  <si>
    <t>998776102R00</t>
  </si>
  <si>
    <t xml:space="preserve">Přesun hmot pro podlahy povlakové, výšky do 12 m </t>
  </si>
  <si>
    <t>781</t>
  </si>
  <si>
    <t>Obklady keramické</t>
  </si>
  <si>
    <t>781415013RT1</t>
  </si>
  <si>
    <t xml:space="preserve">Montáž obkladů stěn, porovin., flex.lep. </t>
  </si>
  <si>
    <t>781495111U00</t>
  </si>
  <si>
    <t xml:space="preserve">Penetrace podkladu obkladu </t>
  </si>
  <si>
    <t>59781346</t>
  </si>
  <si>
    <t>998781102R00</t>
  </si>
  <si>
    <t xml:space="preserve">Přesun hmot pro obklady keramické, výšky do 12 m </t>
  </si>
  <si>
    <t>783</t>
  </si>
  <si>
    <t>Nátěry</t>
  </si>
  <si>
    <t>783221112U00</t>
  </si>
  <si>
    <t>Nátěr syntetický KDK barva lesklý povrch 1x antikorozní, 1x základní, 2x email</t>
  </si>
  <si>
    <t>783782209R00</t>
  </si>
  <si>
    <t>784</t>
  </si>
  <si>
    <t>Malby</t>
  </si>
  <si>
    <t>Ztížené výrobní podmínky</t>
  </si>
  <si>
    <t>Oborová přirážka</t>
  </si>
  <si>
    <t>Přesun stavebních kapacit</t>
  </si>
  <si>
    <t>Mimostaveništní doprava</t>
  </si>
  <si>
    <t>Provoz investora</t>
  </si>
  <si>
    <t>Kompletační činnost (IČD)</t>
  </si>
  <si>
    <t>Rezerva rozpočtu</t>
  </si>
  <si>
    <t>Ing. Libor Barvínek</t>
  </si>
  <si>
    <t>311231115</t>
  </si>
  <si>
    <t>Zdivo nosné z cihel dl 290 mm pevnosti P 15 na SMS 5 MPa</t>
  </si>
  <si>
    <t>311238144</t>
  </si>
  <si>
    <t>593211010</t>
  </si>
  <si>
    <t>Překlad železobetonový 149x14x14cm</t>
  </si>
  <si>
    <t>317168112</t>
  </si>
  <si>
    <t>317351107</t>
  </si>
  <si>
    <t>Zřízení bednění dodatečně montovaných překladů do 4m výšky, včetně podpor</t>
  </si>
  <si>
    <t>317351108</t>
  </si>
  <si>
    <t>Odstranění bednění dodatečně montovaných překladů do 4m výšky, včetně podpor</t>
  </si>
  <si>
    <t>"R1"</t>
  </si>
  <si>
    <t>610991111R00</t>
  </si>
  <si>
    <t xml:space="preserve">Zakrývání výplní vnitřních otvorů </t>
  </si>
  <si>
    <t>342248361</t>
  </si>
  <si>
    <t xml:space="preserve">Příčky z cihel keramických děrovaných tl. 115 mm </t>
  </si>
  <si>
    <t>342291131</t>
  </si>
  <si>
    <t>Ukotvení zdiva, příček ke stávajcím konstrukcím</t>
  </si>
  <si>
    <t>349231811</t>
  </si>
  <si>
    <t>Přizdívka ostění s ozubem z cihel CP tl. do 150mm</t>
  </si>
  <si>
    <t xml:space="preserve">Izolace ztužujícího věnce polystyren tl. 80 mm </t>
  </si>
  <si>
    <t>417321414</t>
  </si>
  <si>
    <t>"R2"</t>
  </si>
  <si>
    <t>Ukotvení nových ztužujících věnců do stávajících</t>
  </si>
  <si>
    <t>631319175R00</t>
  </si>
  <si>
    <t xml:space="preserve">Mazanina betonová tl. 15 cm C 20/25 </t>
  </si>
  <si>
    <t>631319175</t>
  </si>
  <si>
    <t xml:space="preserve">Příplatek k mazanině tl. 15 cm za stržení povrchu spodní vrstvy před vložním výztuže </t>
  </si>
  <si>
    <t>63245242X</t>
  </si>
  <si>
    <t>632453361</t>
  </si>
  <si>
    <t>Potěr betonový samonivelační tl do 60 mm tř. C 25/30</t>
  </si>
  <si>
    <t>631319222</t>
  </si>
  <si>
    <t>Příplatek k potěru za přidání plastových výztužných vláken a plastifikátoru</t>
  </si>
  <si>
    <t>635111241</t>
  </si>
  <si>
    <t>Násyp pod podlahy z hrubého kameniva 8-16 se zhutněním</t>
  </si>
  <si>
    <t>629991001</t>
  </si>
  <si>
    <t>629991011</t>
  </si>
  <si>
    <t>Zakrytí podélných ploch fólií volně položenou</t>
  </si>
  <si>
    <t>Zakrytí výplní otvorů a svislých ploch fólií přilepenou lepící páskou</t>
  </si>
  <si>
    <t>962022391</t>
  </si>
  <si>
    <t>Bourání zdiva nadzákladového kamenného na MV nebo MVC přes 1 m3</t>
  </si>
  <si>
    <t>967031132</t>
  </si>
  <si>
    <t>Přisekání rovných ostění v cihelném zdivu na MV nebo MVC</t>
  </si>
  <si>
    <t>971033561</t>
  </si>
  <si>
    <t>Vybourání otvorů ve zdivu cihelném  na MVC nebo MV tl do 600 mm</t>
  </si>
  <si>
    <t>Příplatek za každý měsíc použití lešení k pol.1031 (3měsíce)</t>
  </si>
  <si>
    <t>997013112</t>
  </si>
  <si>
    <t>Vnitrostaveništní doprava suti a vybouraných hmot pro budovy v do 9 m s použitím mechanizace</t>
  </si>
  <si>
    <t>Příplatek k odvozu suti a vybouraných hmot na skládku ZKD 1 km přes 1 km</t>
  </si>
  <si>
    <t>997013509</t>
  </si>
  <si>
    <t>Odvoz suti a vybouraných hmot z meziskládky na skládku do 1 km s naložením a se složením</t>
  </si>
  <si>
    <t>997013511</t>
  </si>
  <si>
    <t>Poplatek za uložení stavebního odpadu z keramických materiálů na skládce (skládkovné)</t>
  </si>
  <si>
    <t>997013803</t>
  </si>
  <si>
    <t>Poplatek za uložení stavebního dřevěného odpadu na skládce (skládkovné)</t>
  </si>
  <si>
    <t>997013811</t>
  </si>
  <si>
    <t>997013831</t>
  </si>
  <si>
    <t>Poplatek za uložení stavebního směsného odpadu na skládce (skládkovné)</t>
  </si>
  <si>
    <t>631514360</t>
  </si>
  <si>
    <t>283764950</t>
  </si>
  <si>
    <t>713111124</t>
  </si>
  <si>
    <t>Montáž izolace tepelné spodem stropů nastřelením rohoží, pásů, dílců, desek</t>
  </si>
  <si>
    <t>Montáž izolace tepelné podlah volně kladenými okrajovými pásky</t>
  </si>
  <si>
    <t>713121211</t>
  </si>
  <si>
    <t>631402730</t>
  </si>
  <si>
    <t>pásek okrajový</t>
  </si>
  <si>
    <t>713151111</t>
  </si>
  <si>
    <t>631481030</t>
  </si>
  <si>
    <t>631481050</t>
  </si>
  <si>
    <t>Montáž izolace tepelné podlah, stropů vrchem nebo střech překrytí fólií s přelepeným spojem</t>
  </si>
  <si>
    <t>713191133</t>
  </si>
  <si>
    <t>283233140</t>
  </si>
  <si>
    <t>fólie PE tl. 0,2 mm</t>
  </si>
  <si>
    <t>deska dřevoštěpková  2500x675x25 mm</t>
  </si>
  <si>
    <t>607262800</t>
  </si>
  <si>
    <t>763131431</t>
  </si>
  <si>
    <t>764001831</t>
  </si>
  <si>
    <t>Demontáž oplechování horních ploch zdí, nadezdívek,parapetů do suti</t>
  </si>
  <si>
    <t>764002841</t>
  </si>
  <si>
    <t>Demontáž podokapního žlabu do suti</t>
  </si>
  <si>
    <t>764004801</t>
  </si>
  <si>
    <t>764004861</t>
  </si>
  <si>
    <t>Demontáž svodu do suti</t>
  </si>
  <si>
    <t>764226444</t>
  </si>
  <si>
    <t>Oplechování parapetů rovných celoplošně lepené z rš 330 mm</t>
  </si>
  <si>
    <t>764245305</t>
  </si>
  <si>
    <t>764341315</t>
  </si>
  <si>
    <t>764541305</t>
  </si>
  <si>
    <t>764541346</t>
  </si>
  <si>
    <t>764548323</t>
  </si>
  <si>
    <t>Oplechování horních ploch a nadezdívek  celoplošně lepené rš 400mm</t>
  </si>
  <si>
    <t>Lemování rovných zdí střech  rš 400 mm</t>
  </si>
  <si>
    <t xml:space="preserve">Žlab podokapní půlkruhový  </t>
  </si>
  <si>
    <t xml:space="preserve">Kotlík  pro podokapní žlaby </t>
  </si>
  <si>
    <t xml:space="preserve">Svody kruhové včetně objímek, kolen, odskoků  </t>
  </si>
  <si>
    <t xml:space="preserve">Fólie pojistná,podstřešní paropropustná </t>
  </si>
  <si>
    <t>765 2</t>
  </si>
  <si>
    <t>Montáž pojistné hydroizolační fólie kladené ve sklonu přes 20° s lepenými spoji na bednění</t>
  </si>
  <si>
    <t>765191023</t>
  </si>
  <si>
    <t>283220620</t>
  </si>
  <si>
    <t>Folie hydroizolační</t>
  </si>
  <si>
    <t>Montáž obložení podhledů přesahů střechy</t>
  </si>
  <si>
    <t>766423211</t>
  </si>
  <si>
    <t>Osazení větrací mřížky s vyříznutím otvoru</t>
  </si>
  <si>
    <t>766660720</t>
  </si>
  <si>
    <t>553414210</t>
  </si>
  <si>
    <t>průvětrník bez klapek se sítí 15x30 cm</t>
  </si>
  <si>
    <t>766694111</t>
  </si>
  <si>
    <t xml:space="preserve">Montáž parapetních desek dřevěných nebo plastových šířky do 30 cm </t>
  </si>
  <si>
    <t>deska parapetní dřevotřísková vnitřní  0,3 x 1 m</t>
  </si>
  <si>
    <t>607941030</t>
  </si>
  <si>
    <t>767</t>
  </si>
  <si>
    <t>Hydroizolační stěrka včetně bandážní pásky,manžety</t>
  </si>
  <si>
    <t>781495117</t>
  </si>
  <si>
    <t>SDK podhled základní penetrační nátěr</t>
  </si>
  <si>
    <t>763131714</t>
  </si>
  <si>
    <t>784181011</t>
  </si>
  <si>
    <t>Dvojnásobné pačokování v místnostech výšky do 3,80 m</t>
  </si>
  <si>
    <t>Dvojnásobné bílé/barevné malby ze směsí za mokra výborně otěruvzdorných v místnostech výšky do 3,80 m</t>
  </si>
  <si>
    <t>784211101</t>
  </si>
  <si>
    <t>776111311</t>
  </si>
  <si>
    <t>Vysátí podkladu povlakových podlah</t>
  </si>
  <si>
    <t>Lepení pásů z PVC standardním lepidlem</t>
  </si>
  <si>
    <t>776221111</t>
  </si>
  <si>
    <t xml:space="preserve">Spoj povlakových podlahovin z PVC svařováním </t>
  </si>
  <si>
    <t>77622333</t>
  </si>
  <si>
    <t>776421111</t>
  </si>
  <si>
    <t>Montáž obvodových soklíků lepením</t>
  </si>
  <si>
    <t>Zařízení staveniště a ostatní práce související s relizací</t>
  </si>
  <si>
    <t xml:space="preserve">Navýšení kapacity MŠ Pivovarská Králíky </t>
  </si>
  <si>
    <t>Město Králíky, Velké náměstí 5, 561 69 Králíky</t>
  </si>
  <si>
    <t>1</t>
  </si>
  <si>
    <t>Zemní práce</t>
  </si>
  <si>
    <t xml:space="preserve">Geodetické vytyčení a skutečné zaměření stavby </t>
  </si>
  <si>
    <t>100004212R00</t>
  </si>
  <si>
    <t xml:space="preserve">Hutnění sypaniny vrstvy tl. do 60 cm, 1 pojezd </t>
  </si>
  <si>
    <t>121101100R00</t>
  </si>
  <si>
    <t xml:space="preserve">Sejmutí ornice, pl. do 400 m2, přemístění do 50 m </t>
  </si>
  <si>
    <t>131201102R00</t>
  </si>
  <si>
    <t xml:space="preserve">Hloubení nezapažených jam v hor.3 do 1000 m3 </t>
  </si>
  <si>
    <t>132201111R00</t>
  </si>
  <si>
    <t>162601102R00</t>
  </si>
  <si>
    <t xml:space="preserve">Vodorovné přemístění výkopku z hor.1-4 do 5000 m </t>
  </si>
  <si>
    <t>167101101R00</t>
  </si>
  <si>
    <t xml:space="preserve">Nakládání výkopku z hor.1-4 v množství do 100 m3 </t>
  </si>
  <si>
    <t>171201201R00</t>
  </si>
  <si>
    <t xml:space="preserve">Uložení sypaniny na skládku </t>
  </si>
  <si>
    <t>171201211U00</t>
  </si>
  <si>
    <t xml:space="preserve">Skládkovné zemina </t>
  </si>
  <si>
    <t>181101101R00</t>
  </si>
  <si>
    <t xml:space="preserve">Úprava pláně v zářezech v hor. 1-4, bez zhutnění </t>
  </si>
  <si>
    <t>2</t>
  </si>
  <si>
    <t>Základy a zvláštní zakládání</t>
  </si>
  <si>
    <t>273351215R00</t>
  </si>
  <si>
    <t xml:space="preserve">Bednění stěn základových desek - zřízení </t>
  </si>
  <si>
    <t xml:space="preserve">Bednění stěn základových desek - odstranění </t>
  </si>
  <si>
    <t>273351216R00</t>
  </si>
  <si>
    <t>274272150RTi</t>
  </si>
  <si>
    <t>Zdivo základové z bednicích tvárnic, tl. 40 cm výplň tvárnic betonem C 16/20</t>
  </si>
  <si>
    <t>275351215R00</t>
  </si>
  <si>
    <t xml:space="preserve">Bednění stěn základových patek - zřízení </t>
  </si>
  <si>
    <t>275351216R00</t>
  </si>
  <si>
    <t xml:space="preserve">Bednění stěn základových patek - odstranění </t>
  </si>
  <si>
    <t>279361721R00</t>
  </si>
  <si>
    <t>289970111R00</t>
  </si>
  <si>
    <t xml:space="preserve">Vrstva geotextilie Geofiltex 300g/m2 </t>
  </si>
  <si>
    <t>274313621R00</t>
  </si>
  <si>
    <t xml:space="preserve">Beton základových pasů prostý C 20/25 </t>
  </si>
  <si>
    <t>Výztuž mazanin svařovanou sítí z drátů tažených svařovaná síť - drát 5,0 mm, oka 100/100 mm</t>
  </si>
  <si>
    <t>631319173R00</t>
  </si>
  <si>
    <t xml:space="preserve">Příplatek za stržení povrchu mazaniny tl. 15 cm </t>
  </si>
  <si>
    <t>D+M Sanitární lamino HPL příčka na sanitární zařízení</t>
  </si>
  <si>
    <t>411133901RT4</t>
  </si>
  <si>
    <t>416021226R00</t>
  </si>
  <si>
    <t>5</t>
  </si>
  <si>
    <t>Komunikace</t>
  </si>
  <si>
    <t>564782111R00</t>
  </si>
  <si>
    <t xml:space="preserve">Podklad z kam.drceného 32-63 s výplň.kamen. 30 cm </t>
  </si>
  <si>
    <t>564801300U00</t>
  </si>
  <si>
    <t xml:space="preserve">Podklad komunikací štěrkodrti 15cm </t>
  </si>
  <si>
    <t>564871111R00</t>
  </si>
  <si>
    <t xml:space="preserve">Podklad ze štěrkodrti po zhutnění tloušťky 25 cm </t>
  </si>
  <si>
    <t>596411111U00</t>
  </si>
  <si>
    <t>601011202R00</t>
  </si>
  <si>
    <t>612325302U00</t>
  </si>
  <si>
    <t xml:space="preserve">VC štuková omítka ostění </t>
  </si>
  <si>
    <t>611474921R00</t>
  </si>
  <si>
    <t xml:space="preserve">Omítka stropů vnitřní dvouvrstvá, vápen.štuk,stroj </t>
  </si>
  <si>
    <t>612473186R00</t>
  </si>
  <si>
    <t xml:space="preserve">Příplatek za zabudované rohovníky </t>
  </si>
  <si>
    <t>622143004U00</t>
  </si>
  <si>
    <t>Montáž omítkových samolep.začišťovacích profilů (APU lišt)</t>
  </si>
  <si>
    <t>28350104</t>
  </si>
  <si>
    <t>Profil okenní začišťující s tkaninou (APU lišta)</t>
  </si>
  <si>
    <t>602011181RT6</t>
  </si>
  <si>
    <t>602011189R00</t>
  </si>
  <si>
    <t>602011195R00</t>
  </si>
  <si>
    <t>622311012R00</t>
  </si>
  <si>
    <t>622311132RT1</t>
  </si>
  <si>
    <t>622481118U00</t>
  </si>
  <si>
    <t xml:space="preserve">Potažení vně stěn sklovl+tmel </t>
  </si>
  <si>
    <t>622752221U00</t>
  </si>
  <si>
    <t xml:space="preserve">KZS lišta roh Al+tkanina 10x10mm </t>
  </si>
  <si>
    <t>622753111U00</t>
  </si>
  <si>
    <t xml:space="preserve">KZS dilatační lišta průběžná </t>
  </si>
  <si>
    <t>622754111U00</t>
  </si>
  <si>
    <t xml:space="preserve">KZS lišta začišťovací+tkanina </t>
  </si>
  <si>
    <t>622755111U00</t>
  </si>
  <si>
    <t xml:space="preserve">KZS lišta připojovací PVC parapet </t>
  </si>
  <si>
    <t>622756111U00</t>
  </si>
  <si>
    <t xml:space="preserve">KZS lišta zakončovací PVC+tkanina </t>
  </si>
  <si>
    <t>neodečítají se otvory, nepřičítají se špalety</t>
  </si>
  <si>
    <t>637121111U00</t>
  </si>
  <si>
    <t xml:space="preserve">Okapový chodník kačírek tl 10cm </t>
  </si>
  <si>
    <t>Zapravení podlahy suterénu cementovým potěrem vč. penetrace a zahlazení povrchu-final.vrstva</t>
  </si>
  <si>
    <t>631315621R00</t>
  </si>
  <si>
    <t>Mazanina betonová tl. 12 - 24 cm C 20/25 - podkladní vrstva</t>
  </si>
  <si>
    <t>642942111RT2</t>
  </si>
  <si>
    <t>Osazení zárubní dveřních ocelových, pl. do 2,5 m2 včetně dodávky zárubně  60 x 197 x 11 cm</t>
  </si>
  <si>
    <t>642942111RT5</t>
  </si>
  <si>
    <t>Osazení zárubní dveřních ocelových, pl. do 2,5 m2 včetně dodávky zárubně  1450 x 197 x 11 cm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</si>
  <si>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</si>
  <si>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</si>
  <si>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</si>
  <si>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</si>
  <si>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</si>
  <si>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</si>
  <si>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079946111R00</t>
  </si>
  <si>
    <t xml:space="preserve">Zřízení výtahového zařízení při opravách,v. do 35m </t>
  </si>
  <si>
    <t>941955001R00</t>
  </si>
  <si>
    <t xml:space="preserve">Lešení lehké pomocné, výška podlahy do 1,2 m </t>
  </si>
  <si>
    <t>971038691R00</t>
  </si>
  <si>
    <t xml:space="preserve">Vybourání otvorů cihly duté pl. 4 m2, nad 15 cm </t>
  </si>
  <si>
    <t>711111001R00</t>
  </si>
  <si>
    <t xml:space="preserve">Izolace proti vlhkosti vodor. nátěr ALP za studena </t>
  </si>
  <si>
    <t>711112001R00</t>
  </si>
  <si>
    <t xml:space="preserve">Izolace proti vlhkosti svis. nátěr ALP, za studena </t>
  </si>
  <si>
    <t>711193121U00</t>
  </si>
  <si>
    <t>711193131U00</t>
  </si>
  <si>
    <t>762332120R00</t>
  </si>
  <si>
    <t xml:space="preserve">Montáž vázaných krovů pravidelných do 224 cm2 </t>
  </si>
  <si>
    <t>762332140R00</t>
  </si>
  <si>
    <t xml:space="preserve">Montáž vázaných krovů pravidelných do 450 cm2 </t>
  </si>
  <si>
    <t>762511244U00</t>
  </si>
  <si>
    <t xml:space="preserve">D + M podlaha OSB 18 sraz šroub </t>
  </si>
  <si>
    <t>60512121</t>
  </si>
  <si>
    <t>Řezivo jehličnaté - hranoly - jak. I L=4-6 m</t>
  </si>
  <si>
    <t>Demontáž krytiny z asbestovláknitých desek</t>
  </si>
  <si>
    <t>611601201</t>
  </si>
  <si>
    <t>Dveře vnitřní HPL lamino plné 1kř. 60x197 cm</t>
  </si>
  <si>
    <t>Dveře vnitřní HPL lamino plné 1kř. 70x197 cm</t>
  </si>
  <si>
    <t>Dveře vnitřní HPL lamino plné 1kř. 80x197 cm</t>
  </si>
  <si>
    <t>611601204</t>
  </si>
  <si>
    <t>Dveře vnitřní HPL lamino plné 1kř. 145x197 cm</t>
  </si>
  <si>
    <t>771573112U00</t>
  </si>
  <si>
    <t xml:space="preserve">Mtž keram režná hladká lepidlo -9 </t>
  </si>
  <si>
    <t>771578011R00</t>
  </si>
  <si>
    <t xml:space="preserve">Spára podlaha - stěna, silikonem </t>
  </si>
  <si>
    <t>775</t>
  </si>
  <si>
    <t>Podlahy vlysové a parketové</t>
  </si>
  <si>
    <t>775981112RU1</t>
  </si>
  <si>
    <t>Lišta hliníková přechodová, stejná výška krytin profil 30/F, na hmoždinky, šířky 30 mm</t>
  </si>
  <si>
    <t>998775102R00</t>
  </si>
  <si>
    <t xml:space="preserve">Přesun hmot pro podlahy vlysové, výšky do 12 m </t>
  </si>
  <si>
    <t xml:space="preserve">Hloubení rýh šířky do 90 cm v hor.3 do 100 m3 </t>
  </si>
  <si>
    <t>D + M  Betonová směs C20/25 na ztužující pásy a věnce, včetně zalití spár panelů</t>
  </si>
  <si>
    <t>411161213</t>
  </si>
  <si>
    <t>Osazení stropních keramobetonových nosníků délky do 4 m</t>
  </si>
  <si>
    <t>593404610</t>
  </si>
  <si>
    <t>41163245X</t>
  </si>
  <si>
    <t>Vyrovnávka horní plochy kamenného zdiva pro položení stropu</t>
  </si>
  <si>
    <t>411168222</t>
  </si>
  <si>
    <t>D+M Strop keramický tl 25 cm z vložek a keramobetonových nosníků dl do 3 m OVN 50 cm vč.zmonolitnění a svařované sítě</t>
  </si>
  <si>
    <t>Nosník stropní  keramobetonový POT 250x16x17,5 cm</t>
  </si>
  <si>
    <t>Nosník stropní  keramobetonový POT 150x16x17,5 cm</t>
  </si>
  <si>
    <t xml:space="preserve">D+M osobní výtah (v prostoru 1,3x 1,16m) </t>
  </si>
  <si>
    <t>SDK podhled deska 1xDF 12,5 bez TI dvouvrstvá spodní kce profil CD+UD D+M</t>
  </si>
  <si>
    <t xml:space="preserve">Vybourání rámů oken dvojitých pl. nad 2 m2 </t>
  </si>
  <si>
    <t>Montáž izolace tepelné střech  kladené volně rohoží, pásů, desek</t>
  </si>
  <si>
    <t>deska minerální střešní izolační  tl. 160 mm</t>
  </si>
  <si>
    <t>deska EPS 100Z  tl.100 mm</t>
  </si>
  <si>
    <t>deska EPS 100Z  tl.40 mm</t>
  </si>
  <si>
    <t>deska minerální střešní izolační tl. 160 mm</t>
  </si>
  <si>
    <t>Pytlování nebezpečného odpadu ze střešních šablon s obsahem azbestu</t>
  </si>
  <si>
    <t>997006004</t>
  </si>
  <si>
    <t>Poplatek za uložení na skládce (skládkovné) stavebního odpadu s obsahem azbestu kód odpadu 17 06 05</t>
  </si>
  <si>
    <t>997013821</t>
  </si>
  <si>
    <t>"R3"</t>
  </si>
  <si>
    <t>"R4"</t>
  </si>
  <si>
    <t>"R5"</t>
  </si>
  <si>
    <t>Navýšení kapacity MŠ Pivovarská Králíky  - stavební část</t>
  </si>
  <si>
    <t>Jednokřídlové dveře 0,8 x 1,97 m včetně zárubně a samozavírače s požární odolností viz. PBŘS (EI30 DP3+C2)</t>
  </si>
  <si>
    <t>Montáž dveří jednokřídlových 0,8/1,97, včetně zárubně a samozavírače - protipožární (EI30 DP3+C2)</t>
  </si>
  <si>
    <t>76660003</t>
  </si>
  <si>
    <t>416021226R01</t>
  </si>
  <si>
    <t>D+M Podhledy SDK, kovová.kce CD. S požární odolností REI 30 DP3</t>
  </si>
  <si>
    <t xml:space="preserve">D+M Podhledy SDK, kovová.kce CD. 2x deska RF 15 mm </t>
  </si>
  <si>
    <t>274272130RTi</t>
  </si>
  <si>
    <t>Zdivo základové z bednicích tvárnic, tl. 20 cm výplň tvárnic betonem C 16/20</t>
  </si>
  <si>
    <t xml:space="preserve">D+M Klad vegetačních dlaž tl 80 -100 m2 </t>
  </si>
  <si>
    <t>"R6"</t>
  </si>
  <si>
    <t>D+M venkovní zábradlí délky 29,5m, výška 1,0m dle ČSN určeno pro školské zařízení. Ocelové, povrchově upravené žárovým zinkováním</t>
  </si>
  <si>
    <t>Násyp ze štěrkopísku 0 - 32,  zpevňující</t>
  </si>
  <si>
    <t>631 571003.R00</t>
  </si>
  <si>
    <t>Výztuž základových zdí z oceli 10505</t>
  </si>
  <si>
    <t>Zdivo nosné kermiacké, broušené, plněné minerální izolací na systémovou maltu pro tenké spáry</t>
  </si>
  <si>
    <t xml:space="preserve">D+M Překlad systémový keramický vysoký 70x238x1000 mm </t>
  </si>
  <si>
    <t xml:space="preserve">D+M Překlad systémový kermaický vysoký 70x238x1500 mm </t>
  </si>
  <si>
    <t xml:space="preserve">D+M Překlad plochý keramický š115 dl.1,25m </t>
  </si>
  <si>
    <t xml:space="preserve">Montáž stropních panelů z předpjatého betonu,H do 18 m,1,5 t včetně dodání panelů </t>
  </si>
  <si>
    <t>D+M Akustický certifikovaný kazetový podhled včetně samonosné ho rastru podhledu</t>
  </si>
  <si>
    <t xml:space="preserve">Postřik stropů cementový strojně </t>
  </si>
  <si>
    <t xml:space="preserve">Postřik cementový  strojně </t>
  </si>
  <si>
    <t>Omítka jádrová lehčená strojně tloušťka vrstvy 10 mm</t>
  </si>
  <si>
    <t>Omítka štuková na stěnách vnitřní strojně tloušťka vrstvy 2 mm</t>
  </si>
  <si>
    <t>Omítka stěn tenkovrstvá akrylátová bílá zatíraná, tloušťka vrstvy 1,5 mm</t>
  </si>
  <si>
    <t>Omítka stěn mozaiková</t>
  </si>
  <si>
    <t xml:space="preserve">Kontaktní nátěr pod mozaikové omítky </t>
  </si>
  <si>
    <t xml:space="preserve">Soklová lišta hliník KZS tl. 160 mm </t>
  </si>
  <si>
    <t>Zateplovací certifikovaný systém, fasáda, minerální izolace tl.160 mm s omítkou 3,1 kg/m2</t>
  </si>
  <si>
    <t xml:space="preserve">Zateplovací certifikovaný systém, sokl, XPS tl. 80 mm omítka mozaiková marmolit 6 kg/m2 </t>
  </si>
  <si>
    <t>D+M nákladní výtah potravin (v prostoru 0,5m x 0,9m)</t>
  </si>
  <si>
    <t>Izolace vlhko V kaše</t>
  </si>
  <si>
    <t>Izolace vlhko S kaše</t>
  </si>
  <si>
    <t>Lak asfaltový izolační bal 9 kg</t>
  </si>
  <si>
    <t>Pás modifikovaný asfalt special mineral</t>
  </si>
  <si>
    <t>Fólie standard parozábrana</t>
  </si>
  <si>
    <t>Krytina šablony z eloxovaného hliníku střešní s odvětrávaným hřebenem vč.doplňků,system.prvků-dle nabídky spec.firmy</t>
  </si>
  <si>
    <t>Dlažba barevné provedení - dle výběru investora</t>
  </si>
  <si>
    <t>Vysoce zátěžové PVC</t>
  </si>
  <si>
    <t>Obklad barevné provedení - dle výběru investora</t>
  </si>
  <si>
    <t xml:space="preserve">Nátěr tesařských konstrukcí 2x </t>
  </si>
  <si>
    <t>"R7"</t>
  </si>
  <si>
    <t>D+M ozdobných říms nalepených na izolant KZS fasády nad okenními nadpraží, pod okenními parapety, nad sokl, mezi okny, pod okapní římsou a doplnění prostorových prvků na rozích udovy a v přízemí budovy nalepených na izolant KZS fasády - uspořádání dle výkresu pohledů D - 1.12.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</si>
</sst>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5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49" fontId="3" fillId="0" borderId="13" xfId="0" applyNumberFormat="1" applyFont="1" applyBorder="1"/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17" fillId="0" borderId="59" xfId="1" applyFont="1" applyBorder="1" applyAlignment="1">
      <alignment horizontal="center" vertical="top"/>
    </xf>
    <xf numFmtId="49" fontId="17" fillId="0" borderId="10" xfId="1" applyNumberFormat="1" applyFont="1" applyBorder="1" applyAlignment="1">
      <alignment horizontal="left" vertical="top"/>
    </xf>
    <xf numFmtId="0" fontId="9" fillId="0" borderId="10" xfId="0" applyNumberFormat="1" applyFont="1" applyBorder="1" applyAlignment="1">
      <alignment horizontal="left" vertical="top" wrapText="1"/>
    </xf>
    <xf numFmtId="49" fontId="17" fillId="0" borderId="10" xfId="1" applyNumberFormat="1" applyFont="1" applyBorder="1" applyAlignment="1">
      <alignment horizontal="center" shrinkToFit="1"/>
    </xf>
    <xf numFmtId="4" fontId="17" fillId="0" borderId="10" xfId="1" applyNumberFormat="1" applyFont="1" applyBorder="1" applyAlignment="1">
      <alignment horizontal="right"/>
    </xf>
    <xf numFmtId="4" fontId="17" fillId="0" borderId="10" xfId="1" applyNumberFormat="1" applyFont="1" applyBorder="1"/>
    <xf numFmtId="0" fontId="4" fillId="0" borderId="60" xfId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right"/>
    </xf>
    <xf numFmtId="4" fontId="17" fillId="3" borderId="63" xfId="1" applyNumberFormat="1" applyFont="1" applyFill="1" applyBorder="1" applyAlignment="1">
      <alignment horizontal="right" wrapText="1"/>
    </xf>
    <xf numFmtId="0" fontId="17" fillId="0" borderId="13" xfId="0" applyFont="1" applyBorder="1" applyAlignment="1">
      <alignment horizontal="right"/>
    </xf>
    <xf numFmtId="49" fontId="17" fillId="0" borderId="10" xfId="0" applyNumberFormat="1" applyFont="1" applyBorder="1" applyAlignment="1">
      <alignment vertical="top"/>
    </xf>
    <xf numFmtId="0" fontId="17" fillId="0" borderId="0" xfId="0" applyFont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0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vertical="top" shrinkToFit="1"/>
    </xf>
    <xf numFmtId="4" fontId="17" fillId="0" borderId="59" xfId="1" applyNumberFormat="1" applyFont="1" applyBorder="1" applyAlignment="1">
      <alignment horizontal="right" vertical="top"/>
    </xf>
    <xf numFmtId="4" fontId="17" fillId="0" borderId="59" xfId="1" applyNumberFormat="1" applyFont="1" applyBorder="1" applyAlignment="1">
      <alignment vertical="top"/>
    </xf>
    <xf numFmtId="49" fontId="17" fillId="0" borderId="0" xfId="0" applyNumberFormat="1" applyFont="1" applyAlignment="1">
      <alignment vertical="top"/>
    </xf>
    <xf numFmtId="0" fontId="17" fillId="0" borderId="8" xfId="0" applyFont="1" applyBorder="1" applyAlignment="1">
      <alignment vertical="center" wrapText="1"/>
    </xf>
    <xf numFmtId="0" fontId="17" fillId="0" borderId="40" xfId="1" applyFont="1" applyBorder="1" applyAlignment="1">
      <alignment vertical="top" wrapText="1"/>
    </xf>
    <xf numFmtId="0" fontId="9" fillId="0" borderId="56" xfId="1" applyFont="1" applyFill="1" applyBorder="1" applyAlignment="1">
      <alignment wrapText="1"/>
    </xf>
    <xf numFmtId="49" fontId="9" fillId="0" borderId="56" xfId="1" applyNumberFormat="1" applyFont="1" applyFill="1" applyBorder="1" applyAlignment="1">
      <alignment horizontal="left"/>
    </xf>
    <xf numFmtId="0" fontId="17" fillId="0" borderId="56" xfId="1" applyFont="1" applyBorder="1" applyAlignment="1">
      <alignment horizontal="center" vertical="top"/>
    </xf>
    <xf numFmtId="0" fontId="9" fillId="0" borderId="5" xfId="1" applyFont="1" applyFill="1" applyBorder="1" applyAlignment="1">
      <alignment wrapText="1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56" xfId="1" applyNumberFormat="1" applyFont="1" applyBorder="1"/>
    <xf numFmtId="0" fontId="17" fillId="0" borderId="10" xfId="1" applyFont="1" applyBorder="1" applyAlignment="1">
      <alignment horizontal="center" vertical="top"/>
    </xf>
    <xf numFmtId="4" fontId="22" fillId="0" borderId="59" xfId="1" applyNumberFormat="1" applyFont="1" applyBorder="1" applyAlignment="1">
      <alignment horizontal="right" vertical="top"/>
    </xf>
    <xf numFmtId="4" fontId="22" fillId="0" borderId="59" xfId="1" applyNumberFormat="1" applyFont="1" applyBorder="1" applyAlignment="1">
      <alignment vertical="top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3" fillId="0" borderId="7" xfId="0" applyFont="1" applyBorder="1" applyAlignment="1">
      <alignment wrapText="1"/>
    </xf>
    <xf numFmtId="0" fontId="0" fillId="0" borderId="9" xfId="0" applyBorder="1" applyAlignment="1"/>
    <xf numFmtId="0" fontId="0" fillId="0" borderId="16" xfId="0" applyBorder="1" applyAlignment="1"/>
    <xf numFmtId="49" fontId="17" fillId="3" borderId="61" xfId="1" applyNumberFormat="1" applyFont="1" applyFill="1" applyBorder="1" applyAlignment="1">
      <alignment horizontal="left" wrapText="1"/>
    </xf>
    <xf numFmtId="49" fontId="3" fillId="0" borderId="62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F34" sqref="F34:G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0</v>
      </c>
      <c r="D2" s="5">
        <f>Rekapitulace!G2</f>
        <v>0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77</v>
      </c>
      <c r="B5" s="18"/>
      <c r="C5" s="19" t="s">
        <v>530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76</v>
      </c>
      <c r="B7" s="25"/>
      <c r="C7" s="26" t="s">
        <v>369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31" t="s">
        <v>240</v>
      </c>
      <c r="D8" s="231"/>
      <c r="E8" s="232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31" t="str">
        <f>Projektant</f>
        <v>Ing. Libor Barvínek</v>
      </c>
      <c r="D9" s="231"/>
      <c r="E9" s="232"/>
      <c r="F9" s="13"/>
      <c r="G9" s="34"/>
      <c r="H9" s="35"/>
    </row>
    <row r="10" spans="1:57" x14ac:dyDescent="0.2">
      <c r="A10" s="29" t="s">
        <v>15</v>
      </c>
      <c r="B10" s="13"/>
      <c r="C10" s="231" t="s">
        <v>370</v>
      </c>
      <c r="D10" s="231"/>
      <c r="E10" s="231"/>
      <c r="F10" s="36"/>
      <c r="G10" s="37"/>
      <c r="H10" s="38"/>
    </row>
    <row r="11" spans="1:57" ht="13.5" customHeight="1" x14ac:dyDescent="0.2">
      <c r="A11" s="29" t="s">
        <v>16</v>
      </c>
      <c r="B11" s="13"/>
      <c r="C11" s="231"/>
      <c r="D11" s="231"/>
      <c r="E11" s="231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33"/>
      <c r="D12" s="233"/>
      <c r="E12" s="233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Rekapitulace!A39</f>
        <v>Ztížené výrobní podmínky</v>
      </c>
      <c r="E15" s="58"/>
      <c r="F15" s="59"/>
      <c r="G15" s="56">
        <f>Rekapitulace!I39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Rekapitulace!A40</f>
        <v>Oborová přirážka</v>
      </c>
      <c r="E16" s="60"/>
      <c r="F16" s="61"/>
      <c r="G16" s="56">
        <f>Rekapitulace!I40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Rekapitulace!A41</f>
        <v>Přesun stavebních kapacit</v>
      </c>
      <c r="E17" s="60"/>
      <c r="F17" s="61"/>
      <c r="G17" s="56">
        <f>Rekapitulace!I41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Rekapitulace!A42</f>
        <v>Mimostaveništní doprava</v>
      </c>
      <c r="E18" s="60"/>
      <c r="F18" s="61"/>
      <c r="G18" s="56">
        <f>Rekapitulace!I42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Rekapitulace!A43</f>
        <v>Zařízení staveniště a ostatní práce související s relizací</v>
      </c>
      <c r="E19" s="60"/>
      <c r="F19" s="61"/>
      <c r="G19" s="56">
        <f>Rekapitulace!I43</f>
        <v>0</v>
      </c>
    </row>
    <row r="20" spans="1:7" ht="15.95" customHeight="1" x14ac:dyDescent="0.2">
      <c r="A20" s="64"/>
      <c r="B20" s="55"/>
      <c r="C20" s="56"/>
      <c r="D20" s="9" t="str">
        <f>Rekapitulace!A44</f>
        <v>Provoz investora</v>
      </c>
      <c r="E20" s="60"/>
      <c r="F20" s="61"/>
      <c r="G20" s="56">
        <f>Rekapitulace!I44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Rekapitulace!A45</f>
        <v>Kompletační činnost (IČD)</v>
      </c>
      <c r="E21" s="60"/>
      <c r="F21" s="61"/>
      <c r="G21" s="56">
        <f>Rekapitulace!I45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34" t="s">
        <v>34</v>
      </c>
      <c r="B23" s="235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81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2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3" t="s">
        <v>42</v>
      </c>
      <c r="G28" s="79"/>
    </row>
    <row r="29" spans="1:7" ht="69" customHeight="1" x14ac:dyDescent="0.2">
      <c r="A29" s="65"/>
      <c r="B29" s="66"/>
      <c r="C29" s="84"/>
      <c r="D29" s="85"/>
      <c r="E29" s="84"/>
      <c r="F29" s="66"/>
      <c r="G29" s="79"/>
    </row>
    <row r="30" spans="1:7" x14ac:dyDescent="0.2">
      <c r="A30" s="86" t="s">
        <v>43</v>
      </c>
      <c r="B30" s="87"/>
      <c r="C30" s="88">
        <v>21</v>
      </c>
      <c r="D30" s="87" t="s">
        <v>44</v>
      </c>
      <c r="E30" s="89"/>
      <c r="F30" s="236">
        <f>C23-F32</f>
        <v>0</v>
      </c>
      <c r="G30" s="237"/>
    </row>
    <row r="31" spans="1:7" x14ac:dyDescent="0.2">
      <c r="A31" s="86" t="s">
        <v>45</v>
      </c>
      <c r="B31" s="87"/>
      <c r="C31" s="88">
        <f>SazbaDPH1</f>
        <v>21</v>
      </c>
      <c r="D31" s="87" t="s">
        <v>46</v>
      </c>
      <c r="E31" s="89"/>
      <c r="F31" s="236">
        <f>ROUND(PRODUCT(F30,C31/100),0)</f>
        <v>0</v>
      </c>
      <c r="G31" s="237"/>
    </row>
    <row r="32" spans="1:7" x14ac:dyDescent="0.2">
      <c r="A32" s="86" t="s">
        <v>43</v>
      </c>
      <c r="B32" s="87"/>
      <c r="C32" s="88">
        <v>0</v>
      </c>
      <c r="D32" s="87" t="s">
        <v>46</v>
      </c>
      <c r="E32" s="89"/>
      <c r="F32" s="236">
        <v>0</v>
      </c>
      <c r="G32" s="237"/>
    </row>
    <row r="33" spans="1:8" x14ac:dyDescent="0.2">
      <c r="A33" s="86" t="s">
        <v>45</v>
      </c>
      <c r="B33" s="90"/>
      <c r="C33" s="91">
        <f>SazbaDPH2</f>
        <v>0</v>
      </c>
      <c r="D33" s="87" t="s">
        <v>46</v>
      </c>
      <c r="E33" s="61"/>
      <c r="F33" s="236">
        <f>ROUND(PRODUCT(F32,C33/100),0)</f>
        <v>0</v>
      </c>
      <c r="G33" s="237"/>
    </row>
    <row r="34" spans="1:8" s="95" customFormat="1" ht="19.5" customHeight="1" thickBot="1" x14ac:dyDescent="0.3">
      <c r="A34" s="92" t="s">
        <v>47</v>
      </c>
      <c r="B34" s="93"/>
      <c r="C34" s="93"/>
      <c r="D34" s="93"/>
      <c r="E34" s="94"/>
      <c r="F34" s="238">
        <f>ROUND(SUM(F30:F33),0)</f>
        <v>0</v>
      </c>
      <c r="G34" s="239"/>
    </row>
    <row r="36" spans="1:8" x14ac:dyDescent="0.2">
      <c r="A36" s="96" t="s">
        <v>48</v>
      </c>
      <c r="B36" s="96"/>
      <c r="C36" s="96"/>
      <c r="D36" s="96"/>
      <c r="E36" s="96"/>
      <c r="F36" s="96"/>
      <c r="G36" s="96"/>
      <c r="H36" t="s">
        <v>6</v>
      </c>
    </row>
    <row r="37" spans="1:8" ht="14.25" customHeight="1" x14ac:dyDescent="0.2">
      <c r="A37" s="96"/>
      <c r="B37" s="230"/>
      <c r="C37" s="230"/>
      <c r="D37" s="230"/>
      <c r="E37" s="230"/>
      <c r="F37" s="230"/>
      <c r="G37" s="230"/>
      <c r="H37" t="s">
        <v>6</v>
      </c>
    </row>
    <row r="38" spans="1:8" ht="12.75" customHeight="1" x14ac:dyDescent="0.2">
      <c r="A38" s="97"/>
      <c r="B38" s="230"/>
      <c r="C38" s="230"/>
      <c r="D38" s="230"/>
      <c r="E38" s="230"/>
      <c r="F38" s="230"/>
      <c r="G38" s="230"/>
      <c r="H38" t="s">
        <v>6</v>
      </c>
    </row>
    <row r="39" spans="1:8" x14ac:dyDescent="0.2">
      <c r="A39" s="97"/>
      <c r="B39" s="230"/>
      <c r="C39" s="230"/>
      <c r="D39" s="230"/>
      <c r="E39" s="230"/>
      <c r="F39" s="230"/>
      <c r="G39" s="230"/>
      <c r="H39" t="s">
        <v>6</v>
      </c>
    </row>
    <row r="40" spans="1:8" x14ac:dyDescent="0.2">
      <c r="A40" s="97"/>
      <c r="B40" s="230"/>
      <c r="C40" s="230"/>
      <c r="D40" s="230"/>
      <c r="E40" s="230"/>
      <c r="F40" s="230"/>
      <c r="G40" s="230"/>
      <c r="H40" t="s">
        <v>6</v>
      </c>
    </row>
    <row r="41" spans="1:8" x14ac:dyDescent="0.2">
      <c r="A41" s="97"/>
      <c r="B41" s="230"/>
      <c r="C41" s="230"/>
      <c r="D41" s="230"/>
      <c r="E41" s="230"/>
      <c r="F41" s="230"/>
      <c r="G41" s="230"/>
      <c r="H41" t="s">
        <v>6</v>
      </c>
    </row>
    <row r="42" spans="1:8" x14ac:dyDescent="0.2">
      <c r="A42" s="97"/>
      <c r="B42" s="230"/>
      <c r="C42" s="230"/>
      <c r="D42" s="230"/>
      <c r="E42" s="230"/>
      <c r="F42" s="230"/>
      <c r="G42" s="230"/>
      <c r="H42" t="s">
        <v>6</v>
      </c>
    </row>
    <row r="43" spans="1:8" x14ac:dyDescent="0.2">
      <c r="A43" s="97"/>
      <c r="B43" s="230"/>
      <c r="C43" s="230"/>
      <c r="D43" s="230"/>
      <c r="E43" s="230"/>
      <c r="F43" s="230"/>
      <c r="G43" s="230"/>
      <c r="H43" t="s">
        <v>6</v>
      </c>
    </row>
    <row r="44" spans="1:8" x14ac:dyDescent="0.2">
      <c r="A44" s="97"/>
      <c r="B44" s="230"/>
      <c r="C44" s="230"/>
      <c r="D44" s="230"/>
      <c r="E44" s="230"/>
      <c r="F44" s="230"/>
      <c r="G44" s="230"/>
      <c r="H44" t="s">
        <v>6</v>
      </c>
    </row>
    <row r="45" spans="1:8" ht="0.75" customHeight="1" x14ac:dyDescent="0.2">
      <c r="A45" s="97"/>
      <c r="B45" s="230"/>
      <c r="C45" s="230"/>
      <c r="D45" s="230"/>
      <c r="E45" s="230"/>
      <c r="F45" s="230"/>
      <c r="G45" s="230"/>
      <c r="H45" t="s">
        <v>6</v>
      </c>
    </row>
    <row r="46" spans="1:8" x14ac:dyDescent="0.2">
      <c r="B46" s="229"/>
      <c r="C46" s="229"/>
      <c r="D46" s="229"/>
      <c r="E46" s="229"/>
      <c r="F46" s="229"/>
      <c r="G46" s="229"/>
    </row>
    <row r="47" spans="1:8" x14ac:dyDescent="0.2">
      <c r="B47" s="229"/>
      <c r="C47" s="229"/>
      <c r="D47" s="229"/>
      <c r="E47" s="229"/>
      <c r="F47" s="229"/>
      <c r="G47" s="229"/>
    </row>
    <row r="48" spans="1:8" x14ac:dyDescent="0.2">
      <c r="B48" s="229"/>
      <c r="C48" s="229"/>
      <c r="D48" s="229"/>
      <c r="E48" s="229"/>
      <c r="F48" s="229"/>
      <c r="G48" s="229"/>
    </row>
    <row r="49" spans="2:7" x14ac:dyDescent="0.2">
      <c r="B49" s="229"/>
      <c r="C49" s="229"/>
      <c r="D49" s="229"/>
      <c r="E49" s="229"/>
      <c r="F49" s="229"/>
      <c r="G49" s="229"/>
    </row>
    <row r="50" spans="2:7" x14ac:dyDescent="0.2">
      <c r="B50" s="229"/>
      <c r="C50" s="229"/>
      <c r="D50" s="229"/>
      <c r="E50" s="229"/>
      <c r="F50" s="229"/>
      <c r="G50" s="229"/>
    </row>
    <row r="51" spans="2:7" x14ac:dyDescent="0.2">
      <c r="B51" s="229"/>
      <c r="C51" s="229"/>
      <c r="D51" s="229"/>
      <c r="E51" s="229"/>
      <c r="F51" s="229"/>
      <c r="G51" s="229"/>
    </row>
    <row r="52" spans="2:7" x14ac:dyDescent="0.2">
      <c r="B52" s="229"/>
      <c r="C52" s="229"/>
      <c r="D52" s="229"/>
      <c r="E52" s="229"/>
      <c r="F52" s="229"/>
      <c r="G52" s="229"/>
    </row>
    <row r="53" spans="2:7" x14ac:dyDescent="0.2">
      <c r="B53" s="229"/>
      <c r="C53" s="229"/>
      <c r="D53" s="229"/>
      <c r="E53" s="229"/>
      <c r="F53" s="229"/>
      <c r="G53" s="229"/>
    </row>
    <row r="54" spans="2:7" x14ac:dyDescent="0.2">
      <c r="B54" s="229"/>
      <c r="C54" s="229"/>
      <c r="D54" s="229"/>
      <c r="E54" s="229"/>
      <c r="F54" s="229"/>
      <c r="G54" s="229"/>
    </row>
    <row r="55" spans="2:7" x14ac:dyDescent="0.2">
      <c r="B55" s="229"/>
      <c r="C55" s="229"/>
      <c r="D55" s="229"/>
      <c r="E55" s="229"/>
      <c r="F55" s="229"/>
      <c r="G55" s="229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8"/>
  <sheetViews>
    <sheetView topLeftCell="A7" workbookViewId="0">
      <selection activeCell="M20" sqref="M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40" t="s">
        <v>49</v>
      </c>
      <c r="B1" s="241"/>
      <c r="C1" s="98" t="str">
        <f>CONCATENATE(cislostavby," ",nazevstavby)</f>
        <v xml:space="preserve">2017001 Navýšení kapacity MŠ Pivovarská Králíky </v>
      </c>
      <c r="D1" s="99"/>
      <c r="E1" s="100"/>
      <c r="F1" s="99"/>
      <c r="G1" s="101" t="s">
        <v>50</v>
      </c>
      <c r="H1" s="102"/>
      <c r="I1" s="103"/>
    </row>
    <row r="2" spans="1:9" ht="13.5" thickBot="1" x14ac:dyDescent="0.25">
      <c r="A2" s="242" t="s">
        <v>51</v>
      </c>
      <c r="B2" s="243"/>
      <c r="C2" s="104" t="str">
        <f>CONCATENATE(cisloobjektu," ",nazevobjektu)</f>
        <v>SO 01 Navýšení kapacity MŠ Pivovarská Králíky  - stavební část</v>
      </c>
      <c r="D2" s="105"/>
      <c r="E2" s="106"/>
      <c r="F2" s="105"/>
      <c r="G2" s="244"/>
      <c r="H2" s="245"/>
      <c r="I2" s="246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7" t="s">
        <v>52</v>
      </c>
      <c r="B4" s="108"/>
      <c r="C4" s="108"/>
      <c r="D4" s="108"/>
      <c r="E4" s="109"/>
      <c r="F4" s="108"/>
      <c r="G4" s="108"/>
      <c r="H4" s="108"/>
      <c r="I4" s="108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10"/>
      <c r="B6" s="111" t="s">
        <v>53</v>
      </c>
      <c r="C6" s="111"/>
      <c r="D6" s="112"/>
      <c r="E6" s="113" t="s">
        <v>54</v>
      </c>
      <c r="F6" s="114" t="s">
        <v>55</v>
      </c>
      <c r="G6" s="114" t="s">
        <v>56</v>
      </c>
      <c r="H6" s="114" t="s">
        <v>57</v>
      </c>
      <c r="I6" s="115" t="s">
        <v>31</v>
      </c>
    </row>
    <row r="7" spans="1:9" s="35" customFormat="1" x14ac:dyDescent="0.2">
      <c r="A7" s="194" t="s">
        <v>371</v>
      </c>
      <c r="B7" s="116" t="s">
        <v>372</v>
      </c>
      <c r="C7" s="66"/>
      <c r="D7" s="117"/>
      <c r="E7" s="195">
        <f>Položky!G18</f>
        <v>0</v>
      </c>
      <c r="F7" s="196">
        <f>Položky!BB39</f>
        <v>0</v>
      </c>
      <c r="G7" s="196">
        <f>Položky!BC39</f>
        <v>0</v>
      </c>
      <c r="H7" s="196">
        <f>Položky!BD39</f>
        <v>0</v>
      </c>
      <c r="I7" s="197">
        <f>Položky!BE39</f>
        <v>0</v>
      </c>
    </row>
    <row r="8" spans="1:9" s="35" customFormat="1" x14ac:dyDescent="0.2">
      <c r="A8" s="194" t="s">
        <v>391</v>
      </c>
      <c r="B8" s="116" t="s">
        <v>392</v>
      </c>
      <c r="C8" s="66"/>
      <c r="D8" s="117"/>
      <c r="E8" s="195">
        <f>Položky!G29</f>
        <v>0</v>
      </c>
      <c r="F8" s="196">
        <f>Položky!BB40</f>
        <v>0</v>
      </c>
      <c r="G8" s="196">
        <f>Položky!BC40</f>
        <v>0</v>
      </c>
      <c r="H8" s="196">
        <f>Položky!BD40</f>
        <v>0</v>
      </c>
      <c r="I8" s="197">
        <f>Položky!BE40</f>
        <v>0</v>
      </c>
    </row>
    <row r="9" spans="1:9" s="35" customFormat="1" x14ac:dyDescent="0.2">
      <c r="A9" s="194" t="str">
        <f>Položky!B30</f>
        <v>3</v>
      </c>
      <c r="B9" s="116" t="str">
        <f>Položky!C30</f>
        <v>Svislé a kompletní konstrukce</v>
      </c>
      <c r="C9" s="66"/>
      <c r="D9" s="117"/>
      <c r="E9" s="195">
        <f>Položky!G46</f>
        <v>0</v>
      </c>
      <c r="F9" s="196">
        <f>Položky!BB40</f>
        <v>0</v>
      </c>
      <c r="G9" s="196">
        <f>Položky!BC40</f>
        <v>0</v>
      </c>
      <c r="H9" s="196">
        <f>Položky!BD40</f>
        <v>0</v>
      </c>
      <c r="I9" s="197">
        <f>Položky!BE40</f>
        <v>0</v>
      </c>
    </row>
    <row r="10" spans="1:9" s="35" customFormat="1" x14ac:dyDescent="0.2">
      <c r="A10" s="194" t="str">
        <f>Položky!B47</f>
        <v>4</v>
      </c>
      <c r="B10" s="116" t="str">
        <f>Položky!C47</f>
        <v>Vodorovné konstrukce</v>
      </c>
      <c r="C10" s="66"/>
      <c r="D10" s="117"/>
      <c r="E10" s="195">
        <f>Položky!G63</f>
        <v>0</v>
      </c>
      <c r="F10" s="196">
        <v>0</v>
      </c>
      <c r="G10" s="196">
        <v>0</v>
      </c>
      <c r="H10" s="196">
        <v>0</v>
      </c>
      <c r="I10" s="197">
        <v>0</v>
      </c>
    </row>
    <row r="11" spans="1:9" s="35" customFormat="1" x14ac:dyDescent="0.2">
      <c r="A11" s="194" t="s">
        <v>414</v>
      </c>
      <c r="B11" s="116" t="s">
        <v>415</v>
      </c>
      <c r="C11" s="66"/>
      <c r="D11" s="117"/>
      <c r="E11" s="195">
        <f>Položky!G69</f>
        <v>0</v>
      </c>
      <c r="F11" s="196">
        <v>0</v>
      </c>
      <c r="G11" s="196">
        <v>0</v>
      </c>
      <c r="H11" s="196">
        <v>0</v>
      </c>
      <c r="I11" s="197">
        <v>0</v>
      </c>
    </row>
    <row r="12" spans="1:9" s="35" customFormat="1" x14ac:dyDescent="0.2">
      <c r="A12" s="194" t="str">
        <f>Položky!B70</f>
        <v>61</v>
      </c>
      <c r="B12" s="116" t="str">
        <f>Položky!C70</f>
        <v>Upravy povrchů vnitřní</v>
      </c>
      <c r="C12" s="66"/>
      <c r="D12" s="117"/>
      <c r="E12" s="195">
        <f>Položky!G82</f>
        <v>0</v>
      </c>
      <c r="F12" s="196">
        <f>Položky!BB56</f>
        <v>0</v>
      </c>
      <c r="G12" s="196">
        <f>Položky!BC56</f>
        <v>0</v>
      </c>
      <c r="H12" s="196">
        <f>Položky!BD56</f>
        <v>0</v>
      </c>
      <c r="I12" s="197">
        <f>Položky!BE56</f>
        <v>0</v>
      </c>
    </row>
    <row r="13" spans="1:9" s="35" customFormat="1" x14ac:dyDescent="0.2">
      <c r="A13" s="194" t="str">
        <f>Položky!B83</f>
        <v>62</v>
      </c>
      <c r="B13" s="116" t="str">
        <f>Položky!C83</f>
        <v>Upravy povrchů vnější</v>
      </c>
      <c r="C13" s="66"/>
      <c r="D13" s="117"/>
      <c r="E13" s="195">
        <f>Položky!G98</f>
        <v>0</v>
      </c>
      <c r="F13" s="196">
        <v>0</v>
      </c>
      <c r="G13" s="196">
        <v>0</v>
      </c>
      <c r="H13" s="196">
        <v>0</v>
      </c>
      <c r="I13" s="197">
        <v>0</v>
      </c>
    </row>
    <row r="14" spans="1:9" s="35" customFormat="1" x14ac:dyDescent="0.2">
      <c r="A14" s="194" t="str">
        <f>Položky!B99</f>
        <v>63</v>
      </c>
      <c r="B14" s="116" t="str">
        <f>Položky!C99</f>
        <v>Podlahy a podlahové konstrukce</v>
      </c>
      <c r="C14" s="66"/>
      <c r="D14" s="117"/>
      <c r="E14" s="195">
        <f>Položky!G113</f>
        <v>0</v>
      </c>
      <c r="F14" s="196">
        <v>0</v>
      </c>
      <c r="G14" s="196">
        <v>0</v>
      </c>
      <c r="H14" s="196">
        <v>0</v>
      </c>
      <c r="I14" s="197">
        <v>0</v>
      </c>
    </row>
    <row r="15" spans="1:9" s="35" customFormat="1" x14ac:dyDescent="0.2">
      <c r="A15" s="194" t="str">
        <f>Položky!B114</f>
        <v>64</v>
      </c>
      <c r="B15" s="116" t="str">
        <f>Položky!C114</f>
        <v>Výplně otvorů</v>
      </c>
      <c r="C15" s="66"/>
      <c r="D15" s="117"/>
      <c r="E15" s="195">
        <f>Položky!G119</f>
        <v>0</v>
      </c>
      <c r="F15" s="196">
        <v>0</v>
      </c>
      <c r="G15" s="196">
        <v>0</v>
      </c>
      <c r="H15" s="196">
        <v>0</v>
      </c>
      <c r="I15" s="197">
        <v>0</v>
      </c>
    </row>
    <row r="16" spans="1:9" s="35" customFormat="1" x14ac:dyDescent="0.2">
      <c r="A16" s="194" t="str">
        <f>Položky!B120</f>
        <v>94</v>
      </c>
      <c r="B16" s="116" t="str">
        <f>Položky!C120</f>
        <v>Lešení a stavební výtahy</v>
      </c>
      <c r="C16" s="66"/>
      <c r="D16" s="117"/>
      <c r="E16" s="195">
        <f>Položky!G130</f>
        <v>0</v>
      </c>
      <c r="F16" s="196">
        <f>Položky!BB69</f>
        <v>0</v>
      </c>
      <c r="G16" s="196">
        <f>Položky!BC69</f>
        <v>0</v>
      </c>
      <c r="H16" s="196">
        <f>Položky!BD69</f>
        <v>0</v>
      </c>
      <c r="I16" s="197">
        <f>Položky!BE69</f>
        <v>0</v>
      </c>
    </row>
    <row r="17" spans="1:9" s="35" customFormat="1" x14ac:dyDescent="0.2">
      <c r="A17" s="194" t="str">
        <f>Položky!B131</f>
        <v>95</v>
      </c>
      <c r="B17" s="116" t="str">
        <f>Položky!C131</f>
        <v>Dokončovací kce na pozem.stav.</v>
      </c>
      <c r="C17" s="66"/>
      <c r="D17" s="117"/>
      <c r="E17" s="195">
        <f>Položky!G138</f>
        <v>0</v>
      </c>
      <c r="F17" s="196">
        <v>0</v>
      </c>
      <c r="G17" s="196">
        <v>0</v>
      </c>
      <c r="H17" s="196">
        <v>0</v>
      </c>
      <c r="I17" s="197">
        <v>0</v>
      </c>
    </row>
    <row r="18" spans="1:9" s="35" customFormat="1" x14ac:dyDescent="0.2">
      <c r="A18" s="194" t="str">
        <f>Položky!B139</f>
        <v>96</v>
      </c>
      <c r="B18" s="116" t="str">
        <f>Položky!C139</f>
        <v>Bourání konstrukcí</v>
      </c>
      <c r="C18" s="66"/>
      <c r="D18" s="117"/>
      <c r="E18" s="195">
        <f>Položky!G146</f>
        <v>0</v>
      </c>
      <c r="F18" s="196">
        <v>0</v>
      </c>
      <c r="G18" s="196">
        <v>0</v>
      </c>
      <c r="H18" s="196">
        <v>0</v>
      </c>
      <c r="I18" s="197">
        <v>0</v>
      </c>
    </row>
    <row r="19" spans="1:9" s="35" customFormat="1" x14ac:dyDescent="0.2">
      <c r="A19" s="194" t="str">
        <f>Položky!B147</f>
        <v>99</v>
      </c>
      <c r="B19" s="116" t="str">
        <f>Položky!C147</f>
        <v>Staveništní přesun hmot</v>
      </c>
      <c r="C19" s="66"/>
      <c r="D19" s="117"/>
      <c r="E19" s="195">
        <f>Položky!G155</f>
        <v>0</v>
      </c>
      <c r="F19" s="196">
        <f>Položky!BB80</f>
        <v>0</v>
      </c>
      <c r="G19" s="196">
        <f>Položky!BC80</f>
        <v>0</v>
      </c>
      <c r="H19" s="196">
        <f>Položky!BD80</f>
        <v>0</v>
      </c>
      <c r="I19" s="197">
        <f>Položky!BE80</f>
        <v>0</v>
      </c>
    </row>
    <row r="20" spans="1:9" s="35" customFormat="1" x14ac:dyDescent="0.2">
      <c r="A20" s="194" t="str">
        <f>Položky!B156</f>
        <v>711</v>
      </c>
      <c r="B20" s="116" t="str">
        <f>Položky!C156</f>
        <v>Izolace proti vodě</v>
      </c>
      <c r="C20" s="66"/>
      <c r="D20" s="117"/>
      <c r="E20" s="195">
        <v>0</v>
      </c>
      <c r="F20" s="196">
        <f>Položky!G165</f>
        <v>0</v>
      </c>
      <c r="G20" s="196">
        <f>Položky!BC86</f>
        <v>0</v>
      </c>
      <c r="H20" s="196">
        <f>Položky!BD86</f>
        <v>0</v>
      </c>
      <c r="I20" s="197">
        <f>Položky!BE86</f>
        <v>0</v>
      </c>
    </row>
    <row r="21" spans="1:9" s="35" customFormat="1" x14ac:dyDescent="0.2">
      <c r="A21" s="194" t="str">
        <f>Položky!B166</f>
        <v>713</v>
      </c>
      <c r="B21" s="116" t="str">
        <f>Položky!C166</f>
        <v>Izolace tepelné</v>
      </c>
      <c r="C21" s="66"/>
      <c r="D21" s="117"/>
      <c r="E21" s="195">
        <v>0</v>
      </c>
      <c r="F21" s="196">
        <f>Položky!G179</f>
        <v>0</v>
      </c>
      <c r="G21" s="196">
        <v>0</v>
      </c>
      <c r="H21" s="196">
        <v>0</v>
      </c>
      <c r="I21" s="197">
        <v>0</v>
      </c>
    </row>
    <row r="22" spans="1:9" s="35" customFormat="1" x14ac:dyDescent="0.2">
      <c r="A22" s="194" t="str">
        <f>Položky!B180</f>
        <v>721</v>
      </c>
      <c r="B22" s="116" t="str">
        <f>Položky!C180</f>
        <v>Vnitřní kanalizace</v>
      </c>
      <c r="C22" s="66"/>
      <c r="D22" s="117"/>
      <c r="E22" s="195">
        <v>0</v>
      </c>
      <c r="F22" s="196">
        <f>Položky!G182</f>
        <v>0</v>
      </c>
      <c r="G22" s="196">
        <v>0</v>
      </c>
      <c r="H22" s="196">
        <v>0</v>
      </c>
      <c r="I22" s="197">
        <v>0</v>
      </c>
    </row>
    <row r="23" spans="1:9" s="35" customFormat="1" x14ac:dyDescent="0.2">
      <c r="A23" s="194" t="str">
        <f>Položky!B183</f>
        <v>762</v>
      </c>
      <c r="B23" s="116" t="str">
        <f>Položky!C183</f>
        <v>Konstrukce tesařské</v>
      </c>
      <c r="C23" s="66"/>
      <c r="D23" s="117"/>
      <c r="E23" s="195">
        <v>0</v>
      </c>
      <c r="F23" s="196">
        <f>Položky!G191</f>
        <v>0</v>
      </c>
      <c r="G23" s="196">
        <v>0</v>
      </c>
      <c r="H23" s="196">
        <v>0</v>
      </c>
      <c r="I23" s="197">
        <v>0</v>
      </c>
    </row>
    <row r="24" spans="1:9" s="35" customFormat="1" x14ac:dyDescent="0.2">
      <c r="A24" s="194" t="str">
        <f>Položky!B192</f>
        <v>763</v>
      </c>
      <c r="B24" s="116" t="str">
        <f>Položky!C192</f>
        <v>Dřevostavby</v>
      </c>
      <c r="C24" s="66"/>
      <c r="D24" s="117"/>
      <c r="E24" s="195">
        <f>Položky!BA91</f>
        <v>0</v>
      </c>
      <c r="F24" s="196">
        <f>Položky!G197</f>
        <v>0</v>
      </c>
      <c r="G24" s="196">
        <f>Položky!BC91</f>
        <v>0</v>
      </c>
      <c r="H24" s="196">
        <f>Položky!BD91</f>
        <v>0</v>
      </c>
      <c r="I24" s="197">
        <f>Položky!BE91</f>
        <v>0</v>
      </c>
    </row>
    <row r="25" spans="1:9" s="35" customFormat="1" x14ac:dyDescent="0.2">
      <c r="A25" s="194" t="str">
        <f>Položky!B198</f>
        <v>764</v>
      </c>
      <c r="B25" s="116" t="str">
        <f>Položky!C198</f>
        <v>Konstrukce klempířské</v>
      </c>
      <c r="C25" s="66"/>
      <c r="D25" s="117"/>
      <c r="E25" s="195">
        <v>0</v>
      </c>
      <c r="F25" s="196">
        <f>Položky!G209</f>
        <v>0</v>
      </c>
      <c r="G25" s="196">
        <v>0</v>
      </c>
      <c r="H25" s="196">
        <v>0</v>
      </c>
      <c r="I25" s="197">
        <v>0</v>
      </c>
    </row>
    <row r="26" spans="1:9" s="35" customFormat="1" x14ac:dyDescent="0.2">
      <c r="A26" s="194" t="str">
        <f>Položky!B210</f>
        <v>765</v>
      </c>
      <c r="B26" s="116" t="str">
        <f>Položky!C210</f>
        <v>Krytiny tvrdé</v>
      </c>
      <c r="C26" s="66"/>
      <c r="D26" s="117"/>
      <c r="E26" s="195">
        <v>0</v>
      </c>
      <c r="F26" s="196">
        <f>Položky!G219</f>
        <v>0</v>
      </c>
      <c r="G26" s="196">
        <v>0</v>
      </c>
      <c r="H26" s="196">
        <v>0</v>
      </c>
      <c r="I26" s="197">
        <v>0</v>
      </c>
    </row>
    <row r="27" spans="1:9" s="35" customFormat="1" x14ac:dyDescent="0.2">
      <c r="A27" s="194" t="str">
        <f>Položky!B220</f>
        <v>766</v>
      </c>
      <c r="B27" s="116" t="str">
        <f>Položky!C220</f>
        <v>Konstrukce truhlářské</v>
      </c>
      <c r="C27" s="66"/>
      <c r="D27" s="117"/>
      <c r="E27" s="195">
        <f>Položky!BA121</f>
        <v>0</v>
      </c>
      <c r="F27" s="196">
        <f>Položky!G238</f>
        <v>0</v>
      </c>
      <c r="G27" s="196">
        <f>Položky!BC121</f>
        <v>0</v>
      </c>
      <c r="H27" s="196">
        <f>Položky!BD121</f>
        <v>0</v>
      </c>
      <c r="I27" s="197">
        <f>Položky!BE121</f>
        <v>0</v>
      </c>
    </row>
    <row r="28" spans="1:9" s="35" customFormat="1" x14ac:dyDescent="0.2">
      <c r="A28" s="194" t="str">
        <f>Položky!B239</f>
        <v>771</v>
      </c>
      <c r="B28" s="116" t="str">
        <f>Položky!C239</f>
        <v>Podlahy z dlaždic a obklady</v>
      </c>
      <c r="C28" s="66"/>
      <c r="D28" s="117"/>
      <c r="E28" s="195">
        <f>Položky!BA128</f>
        <v>0</v>
      </c>
      <c r="F28" s="196">
        <f>Položky!G245</f>
        <v>0</v>
      </c>
      <c r="G28" s="196">
        <f>Položky!BC128</f>
        <v>0</v>
      </c>
      <c r="H28" s="196">
        <f>Položky!BD128</f>
        <v>0</v>
      </c>
      <c r="I28" s="197">
        <f>Položky!BE128</f>
        <v>0</v>
      </c>
    </row>
    <row r="29" spans="1:9" s="35" customFormat="1" x14ac:dyDescent="0.2">
      <c r="A29" s="194" t="str">
        <f>Položky!B246</f>
        <v>775</v>
      </c>
      <c r="B29" s="116" t="str">
        <f>Položky!C246</f>
        <v>Podlahy vlysové a parketové</v>
      </c>
      <c r="C29" s="66"/>
      <c r="D29" s="117"/>
      <c r="E29" s="195">
        <v>0</v>
      </c>
      <c r="F29" s="196">
        <f>Položky!G249</f>
        <v>0</v>
      </c>
      <c r="G29" s="196">
        <v>0</v>
      </c>
      <c r="H29" s="196">
        <v>0</v>
      </c>
      <c r="I29" s="197">
        <v>0</v>
      </c>
    </row>
    <row r="30" spans="1:9" s="35" customFormat="1" x14ac:dyDescent="0.2">
      <c r="A30" s="194" t="str">
        <f>Položky!B250</f>
        <v>767</v>
      </c>
      <c r="B30" s="116" t="str">
        <f>Položky!C250</f>
        <v>Podlahy povlakové</v>
      </c>
      <c r="C30" s="66"/>
      <c r="D30" s="117"/>
      <c r="E30" s="195">
        <f>Položky!BA139</f>
        <v>0</v>
      </c>
      <c r="F30" s="196">
        <f>Položky!G260</f>
        <v>0</v>
      </c>
      <c r="G30" s="196">
        <f>Položky!BC139</f>
        <v>0</v>
      </c>
      <c r="H30" s="196">
        <f>Položky!BD139</f>
        <v>0</v>
      </c>
      <c r="I30" s="197">
        <f>Položky!BE139</f>
        <v>0</v>
      </c>
    </row>
    <row r="31" spans="1:9" s="124" customFormat="1" x14ac:dyDescent="0.2">
      <c r="A31" s="194" t="str">
        <f>Položky!B261</f>
        <v>781</v>
      </c>
      <c r="B31" s="116" t="str">
        <f>Položky!C261</f>
        <v>Obklady keramické</v>
      </c>
      <c r="C31" s="66"/>
      <c r="D31" s="117"/>
      <c r="E31" s="195">
        <f>Položky!BA143</f>
        <v>0</v>
      </c>
      <c r="F31" s="196">
        <f>Položky!G267</f>
        <v>0</v>
      </c>
      <c r="G31" s="196">
        <f>Položky!BC143</f>
        <v>0</v>
      </c>
      <c r="H31" s="196">
        <f>Položky!BD143</f>
        <v>0</v>
      </c>
      <c r="I31" s="197">
        <f>Položky!BE143</f>
        <v>0</v>
      </c>
    </row>
    <row r="32" spans="1:9" x14ac:dyDescent="0.2">
      <c r="A32" s="194" t="str">
        <f>Položky!B268</f>
        <v>783</v>
      </c>
      <c r="B32" s="116" t="str">
        <f>Položky!C268</f>
        <v>Nátěry</v>
      </c>
      <c r="C32" s="66"/>
      <c r="D32" s="117"/>
      <c r="E32" s="195">
        <f>Položky!BA147</f>
        <v>0</v>
      </c>
      <c r="F32" s="196">
        <f>Položky!G271</f>
        <v>0</v>
      </c>
      <c r="G32" s="196">
        <f>Položky!BC147</f>
        <v>0</v>
      </c>
      <c r="H32" s="196">
        <f>Položky!BD147</f>
        <v>0</v>
      </c>
      <c r="I32" s="197">
        <f>Položky!BE147</f>
        <v>0</v>
      </c>
    </row>
    <row r="33" spans="1:57" ht="19.5" customHeight="1" thickBot="1" x14ac:dyDescent="0.25">
      <c r="A33" s="194" t="str">
        <f>Položky!B272</f>
        <v>784</v>
      </c>
      <c r="B33" s="116" t="str">
        <f>Položky!C272</f>
        <v>Malby</v>
      </c>
      <c r="C33" s="66"/>
      <c r="D33" s="117"/>
      <c r="E33" s="195">
        <v>0</v>
      </c>
      <c r="F33" s="196">
        <f>Položky!G276</f>
        <v>0</v>
      </c>
      <c r="G33" s="196">
        <v>0</v>
      </c>
      <c r="H33" s="196">
        <v>0</v>
      </c>
      <c r="I33" s="197">
        <v>0</v>
      </c>
      <c r="BA33" s="41"/>
      <c r="BB33" s="41"/>
      <c r="BC33" s="41"/>
      <c r="BD33" s="41"/>
      <c r="BE33" s="41"/>
    </row>
    <row r="34" spans="1:57" ht="13.5" thickBot="1" x14ac:dyDescent="0.25">
      <c r="A34" s="118"/>
      <c r="B34" s="119" t="s">
        <v>58</v>
      </c>
      <c r="C34" s="119"/>
      <c r="D34" s="120"/>
      <c r="E34" s="121">
        <f>SUM(E7:E33)</f>
        <v>0</v>
      </c>
      <c r="F34" s="122">
        <f>SUM(F7:F33)</f>
        <v>0</v>
      </c>
      <c r="G34" s="122">
        <f>SUM(G9:G33)</f>
        <v>0</v>
      </c>
      <c r="H34" s="122">
        <f>SUM(H9:H33)</f>
        <v>0</v>
      </c>
      <c r="I34" s="123">
        <f>SUM(I9:I33)</f>
        <v>0</v>
      </c>
    </row>
    <row r="35" spans="1:57" x14ac:dyDescent="0.2">
      <c r="A35" s="66"/>
      <c r="B35" s="66"/>
      <c r="C35" s="66"/>
      <c r="D35" s="66"/>
      <c r="E35" s="66"/>
      <c r="F35" s="66"/>
      <c r="G35" s="66"/>
      <c r="H35" s="66"/>
      <c r="I35" s="66"/>
    </row>
    <row r="36" spans="1:57" ht="18" x14ac:dyDescent="0.25">
      <c r="A36" s="108" t="s">
        <v>59</v>
      </c>
      <c r="B36" s="108"/>
      <c r="C36" s="108"/>
      <c r="D36" s="108"/>
      <c r="E36" s="108"/>
      <c r="F36" s="108"/>
      <c r="G36" s="125"/>
      <c r="H36" s="108"/>
      <c r="I36" s="108"/>
      <c r="BA36">
        <v>0</v>
      </c>
    </row>
    <row r="37" spans="1:57" ht="13.5" thickBot="1" x14ac:dyDescent="0.25">
      <c r="A37" s="77"/>
      <c r="B37" s="77"/>
      <c r="C37" s="77"/>
      <c r="D37" s="77"/>
      <c r="E37" s="77"/>
      <c r="F37" s="77"/>
      <c r="G37" s="77"/>
      <c r="H37" s="77"/>
      <c r="I37" s="77"/>
      <c r="BA37">
        <v>0</v>
      </c>
    </row>
    <row r="38" spans="1:57" x14ac:dyDescent="0.2">
      <c r="A38" s="71" t="s">
        <v>60</v>
      </c>
      <c r="B38" s="72"/>
      <c r="C38" s="72"/>
      <c r="D38" s="126"/>
      <c r="E38" s="127" t="s">
        <v>61</v>
      </c>
      <c r="F38" s="128" t="s">
        <v>62</v>
      </c>
      <c r="G38" s="129" t="s">
        <v>63</v>
      </c>
      <c r="H38" s="130"/>
      <c r="I38" s="131" t="s">
        <v>61</v>
      </c>
      <c r="BA38">
        <v>0</v>
      </c>
    </row>
    <row r="39" spans="1:57" x14ac:dyDescent="0.2">
      <c r="A39" s="64" t="s">
        <v>233</v>
      </c>
      <c r="B39" s="55"/>
      <c r="C39" s="55"/>
      <c r="D39" s="132"/>
      <c r="E39" s="133">
        <v>0</v>
      </c>
      <c r="F39" s="134">
        <v>0</v>
      </c>
      <c r="G39" s="135">
        <f t="shared" ref="G39:G46" si="0">CHOOSE(BA36+1,HSV+PSV,HSV+PSV+Mont,HSV+PSV+Dodavka+Mont,HSV,PSV,Mont,Dodavka,Mont+Dodavka,0)</f>
        <v>0</v>
      </c>
      <c r="H39" s="136"/>
      <c r="I39" s="137">
        <f t="shared" ref="I39:I46" si="1">E39+F39*G39/100</f>
        <v>0</v>
      </c>
      <c r="BA39">
        <v>0</v>
      </c>
    </row>
    <row r="40" spans="1:57" ht="26.25" customHeight="1" x14ac:dyDescent="0.2">
      <c r="A40" s="64" t="s">
        <v>234</v>
      </c>
      <c r="B40" s="55"/>
      <c r="C40" s="55"/>
      <c r="D40" s="132"/>
      <c r="E40" s="133">
        <v>0</v>
      </c>
      <c r="F40" s="134">
        <v>0</v>
      </c>
      <c r="G40" s="135">
        <f t="shared" si="0"/>
        <v>0</v>
      </c>
      <c r="H40" s="136"/>
      <c r="I40" s="137">
        <f t="shared" si="1"/>
        <v>0</v>
      </c>
      <c r="BA40">
        <v>1</v>
      </c>
    </row>
    <row r="41" spans="1:57" x14ac:dyDescent="0.2">
      <c r="A41" s="64" t="s">
        <v>235</v>
      </c>
      <c r="B41" s="55"/>
      <c r="C41" s="55"/>
      <c r="D41" s="132"/>
      <c r="E41" s="133">
        <v>0</v>
      </c>
      <c r="F41" s="134">
        <v>0</v>
      </c>
      <c r="G41" s="135">
        <f t="shared" si="0"/>
        <v>0</v>
      </c>
      <c r="H41" s="136"/>
      <c r="I41" s="137">
        <f t="shared" si="1"/>
        <v>0</v>
      </c>
      <c r="BA41">
        <v>1</v>
      </c>
    </row>
    <row r="42" spans="1:57" x14ac:dyDescent="0.2">
      <c r="A42" s="64" t="s">
        <v>236</v>
      </c>
      <c r="B42" s="55"/>
      <c r="C42" s="55"/>
      <c r="D42" s="132"/>
      <c r="E42" s="133">
        <v>0</v>
      </c>
      <c r="F42" s="134">
        <v>0</v>
      </c>
      <c r="G42" s="135">
        <f t="shared" si="0"/>
        <v>0</v>
      </c>
      <c r="H42" s="136"/>
      <c r="I42" s="137">
        <f t="shared" si="1"/>
        <v>0</v>
      </c>
      <c r="BA42">
        <v>2</v>
      </c>
    </row>
    <row r="43" spans="1:57" x14ac:dyDescent="0.2">
      <c r="A43" s="249" t="s">
        <v>368</v>
      </c>
      <c r="B43" s="250"/>
      <c r="C43" s="250"/>
      <c r="D43" s="251"/>
      <c r="E43" s="133">
        <v>0</v>
      </c>
      <c r="F43" s="134">
        <v>0.5</v>
      </c>
      <c r="G43" s="135">
        <f t="shared" si="0"/>
        <v>0</v>
      </c>
      <c r="H43" s="136"/>
      <c r="I43" s="137">
        <f t="shared" si="1"/>
        <v>0</v>
      </c>
      <c r="BA43">
        <v>2</v>
      </c>
    </row>
    <row r="44" spans="1:57" x14ac:dyDescent="0.2">
      <c r="A44" s="64" t="s">
        <v>237</v>
      </c>
      <c r="B44" s="55"/>
      <c r="C44" s="55"/>
      <c r="D44" s="132"/>
      <c r="E44" s="133">
        <v>0</v>
      </c>
      <c r="F44" s="134">
        <v>0</v>
      </c>
      <c r="G44" s="135">
        <f t="shared" si="0"/>
        <v>0</v>
      </c>
      <c r="H44" s="136"/>
      <c r="I44" s="137">
        <f t="shared" si="1"/>
        <v>0</v>
      </c>
    </row>
    <row r="45" spans="1:57" x14ac:dyDescent="0.2">
      <c r="A45" s="64" t="s">
        <v>238</v>
      </c>
      <c r="B45" s="55"/>
      <c r="C45" s="55"/>
      <c r="D45" s="132"/>
      <c r="E45" s="133">
        <v>0</v>
      </c>
      <c r="F45" s="134">
        <v>0</v>
      </c>
      <c r="G45" s="135">
        <f t="shared" si="0"/>
        <v>0</v>
      </c>
      <c r="H45" s="136"/>
      <c r="I45" s="137">
        <f t="shared" si="1"/>
        <v>0</v>
      </c>
    </row>
    <row r="46" spans="1:57" x14ac:dyDescent="0.2">
      <c r="A46" s="64" t="s">
        <v>239</v>
      </c>
      <c r="B46" s="55"/>
      <c r="C46" s="55"/>
      <c r="D46" s="132"/>
      <c r="E46" s="133">
        <v>0</v>
      </c>
      <c r="F46" s="134">
        <v>10</v>
      </c>
      <c r="G46" s="135">
        <f t="shared" si="0"/>
        <v>0</v>
      </c>
      <c r="H46" s="136"/>
      <c r="I46" s="137">
        <f t="shared" si="1"/>
        <v>0</v>
      </c>
    </row>
    <row r="47" spans="1:57" ht="13.5" thickBot="1" x14ac:dyDescent="0.25">
      <c r="A47" s="138"/>
      <c r="B47" s="139" t="s">
        <v>64</v>
      </c>
      <c r="C47" s="140"/>
      <c r="D47" s="141"/>
      <c r="E47" s="142"/>
      <c r="F47" s="143"/>
      <c r="G47" s="143"/>
      <c r="H47" s="247">
        <f>SUM(I39:I46)</f>
        <v>0</v>
      </c>
      <c r="I47" s="248"/>
    </row>
    <row r="49" spans="2:9" x14ac:dyDescent="0.2">
      <c r="B49" s="124"/>
      <c r="F49" s="144"/>
      <c r="G49" s="145"/>
      <c r="H49" s="145"/>
      <c r="I49" s="146"/>
    </row>
    <row r="50" spans="2:9" x14ac:dyDescent="0.2">
      <c r="F50" s="144"/>
      <c r="G50" s="145"/>
      <c r="H50" s="145"/>
      <c r="I50" s="146"/>
    </row>
    <row r="51" spans="2:9" x14ac:dyDescent="0.2">
      <c r="F51" s="144"/>
      <c r="G51" s="145"/>
      <c r="H51" s="145"/>
      <c r="I51" s="146"/>
    </row>
    <row r="52" spans="2:9" x14ac:dyDescent="0.2">
      <c r="F52" s="144"/>
      <c r="G52" s="145"/>
      <c r="H52" s="145"/>
      <c r="I52" s="146"/>
    </row>
    <row r="53" spans="2:9" x14ac:dyDescent="0.2">
      <c r="F53" s="144"/>
      <c r="G53" s="145"/>
      <c r="H53" s="145"/>
      <c r="I53" s="146"/>
    </row>
    <row r="54" spans="2:9" x14ac:dyDescent="0.2">
      <c r="F54" s="144"/>
      <c r="G54" s="145"/>
      <c r="H54" s="145"/>
      <c r="I54" s="146"/>
    </row>
    <row r="55" spans="2:9" x14ac:dyDescent="0.2">
      <c r="F55" s="144"/>
      <c r="G55" s="145"/>
      <c r="H55" s="145"/>
      <c r="I55" s="146"/>
    </row>
    <row r="56" spans="2:9" x14ac:dyDescent="0.2">
      <c r="F56" s="144"/>
      <c r="G56" s="145"/>
      <c r="H56" s="145"/>
      <c r="I56" s="146"/>
    </row>
    <row r="57" spans="2:9" x14ac:dyDescent="0.2">
      <c r="F57" s="144"/>
      <c r="G57" s="145"/>
      <c r="H57" s="145"/>
      <c r="I57" s="146"/>
    </row>
    <row r="58" spans="2:9" x14ac:dyDescent="0.2">
      <c r="F58" s="144"/>
      <c r="G58" s="145"/>
      <c r="H58" s="145"/>
      <c r="I58" s="146"/>
    </row>
    <row r="59" spans="2:9" x14ac:dyDescent="0.2">
      <c r="F59" s="144"/>
      <c r="G59" s="145"/>
      <c r="H59" s="145"/>
      <c r="I59" s="146"/>
    </row>
    <row r="60" spans="2:9" x14ac:dyDescent="0.2">
      <c r="F60" s="144"/>
      <c r="G60" s="145"/>
      <c r="H60" s="145"/>
      <c r="I60" s="146"/>
    </row>
    <row r="61" spans="2:9" x14ac:dyDescent="0.2">
      <c r="F61" s="144"/>
      <c r="G61" s="145"/>
      <c r="H61" s="145"/>
      <c r="I61" s="146"/>
    </row>
    <row r="62" spans="2:9" x14ac:dyDescent="0.2">
      <c r="F62" s="144"/>
      <c r="G62" s="145"/>
      <c r="H62" s="145"/>
      <c r="I62" s="146"/>
    </row>
    <row r="63" spans="2:9" x14ac:dyDescent="0.2">
      <c r="F63" s="144"/>
      <c r="G63" s="145"/>
      <c r="H63" s="145"/>
      <c r="I63" s="146"/>
    </row>
    <row r="64" spans="2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  <row r="75" spans="6:9" x14ac:dyDescent="0.2">
      <c r="F75" s="144"/>
      <c r="G75" s="145"/>
      <c r="H75" s="145"/>
      <c r="I75" s="146"/>
    </row>
    <row r="76" spans="6:9" x14ac:dyDescent="0.2">
      <c r="F76" s="144"/>
      <c r="G76" s="145"/>
      <c r="H76" s="145"/>
      <c r="I76" s="146"/>
    </row>
    <row r="77" spans="6:9" x14ac:dyDescent="0.2">
      <c r="F77" s="144"/>
      <c r="G77" s="145"/>
      <c r="H77" s="145"/>
      <c r="I77" s="146"/>
    </row>
    <row r="78" spans="6:9" x14ac:dyDescent="0.2">
      <c r="F78" s="144"/>
      <c r="G78" s="145"/>
      <c r="H78" s="145"/>
      <c r="I78" s="146"/>
    </row>
    <row r="79" spans="6:9" x14ac:dyDescent="0.2">
      <c r="F79" s="144"/>
      <c r="G79" s="145"/>
      <c r="H79" s="145"/>
      <c r="I79" s="146"/>
    </row>
    <row r="80" spans="6:9" x14ac:dyDescent="0.2">
      <c r="F80" s="144"/>
      <c r="G80" s="145"/>
      <c r="H80" s="145"/>
      <c r="I80" s="146"/>
    </row>
    <row r="81" spans="6:9" x14ac:dyDescent="0.2">
      <c r="F81" s="144"/>
      <c r="G81" s="145"/>
      <c r="H81" s="145"/>
      <c r="I81" s="146"/>
    </row>
    <row r="82" spans="6:9" x14ac:dyDescent="0.2">
      <c r="F82" s="144"/>
      <c r="G82" s="145"/>
      <c r="H82" s="145"/>
      <c r="I82" s="146"/>
    </row>
    <row r="83" spans="6:9" x14ac:dyDescent="0.2">
      <c r="F83" s="144"/>
      <c r="G83" s="145"/>
      <c r="H83" s="145"/>
      <c r="I83" s="146"/>
    </row>
    <row r="84" spans="6:9" x14ac:dyDescent="0.2">
      <c r="F84" s="144"/>
      <c r="G84" s="145"/>
      <c r="H84" s="145"/>
      <c r="I84" s="146"/>
    </row>
    <row r="85" spans="6:9" x14ac:dyDescent="0.2">
      <c r="F85" s="144"/>
      <c r="G85" s="145"/>
      <c r="H85" s="145"/>
      <c r="I85" s="146"/>
    </row>
    <row r="86" spans="6:9" x14ac:dyDescent="0.2">
      <c r="F86" s="144"/>
      <c r="G86" s="145"/>
      <c r="H86" s="145"/>
      <c r="I86" s="146"/>
    </row>
    <row r="87" spans="6:9" x14ac:dyDescent="0.2">
      <c r="F87" s="144"/>
      <c r="G87" s="145"/>
      <c r="H87" s="145"/>
      <c r="I87" s="146"/>
    </row>
    <row r="88" spans="6:9" x14ac:dyDescent="0.2">
      <c r="F88" s="144"/>
      <c r="G88" s="145"/>
      <c r="H88" s="145"/>
      <c r="I88" s="146"/>
    </row>
    <row r="89" spans="6:9" x14ac:dyDescent="0.2">
      <c r="F89" s="144"/>
      <c r="G89" s="145"/>
      <c r="H89" s="145"/>
      <c r="I89" s="146"/>
    </row>
    <row r="90" spans="6:9" x14ac:dyDescent="0.2">
      <c r="F90" s="144"/>
      <c r="G90" s="145"/>
      <c r="H90" s="145"/>
      <c r="I90" s="146"/>
    </row>
    <row r="91" spans="6:9" x14ac:dyDescent="0.2">
      <c r="F91" s="144"/>
      <c r="G91" s="145"/>
      <c r="H91" s="145"/>
      <c r="I91" s="146"/>
    </row>
    <row r="92" spans="6:9" x14ac:dyDescent="0.2">
      <c r="F92" s="144"/>
      <c r="G92" s="145"/>
      <c r="H92" s="145"/>
      <c r="I92" s="146"/>
    </row>
    <row r="93" spans="6:9" x14ac:dyDescent="0.2">
      <c r="F93" s="144"/>
      <c r="G93" s="145"/>
      <c r="H93" s="145"/>
      <c r="I93" s="146"/>
    </row>
    <row r="94" spans="6:9" x14ac:dyDescent="0.2">
      <c r="F94" s="144"/>
      <c r="G94" s="145"/>
      <c r="H94" s="145"/>
      <c r="I94" s="146"/>
    </row>
    <row r="95" spans="6:9" x14ac:dyDescent="0.2">
      <c r="F95" s="144"/>
      <c r="G95" s="145"/>
      <c r="H95" s="145"/>
      <c r="I95" s="146"/>
    </row>
    <row r="96" spans="6:9" x14ac:dyDescent="0.2">
      <c r="F96" s="144"/>
      <c r="G96" s="145"/>
      <c r="H96" s="145"/>
      <c r="I96" s="146"/>
    </row>
    <row r="97" spans="6:9" x14ac:dyDescent="0.2">
      <c r="F97" s="144"/>
      <c r="G97" s="145"/>
      <c r="H97" s="145"/>
      <c r="I97" s="146"/>
    </row>
    <row r="98" spans="6:9" x14ac:dyDescent="0.2">
      <c r="F98" s="144"/>
      <c r="G98" s="145"/>
      <c r="H98" s="145"/>
      <c r="I98" s="146"/>
    </row>
  </sheetData>
  <mergeCells count="5">
    <mergeCell ref="A1:B1"/>
    <mergeCell ref="A2:B2"/>
    <mergeCell ref="G2:I2"/>
    <mergeCell ref="H47:I47"/>
    <mergeCell ref="A43:D43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49"/>
  <sheetViews>
    <sheetView showGridLines="0" showZeros="0" topLeftCell="A261" zoomScale="200" zoomScaleNormal="200" workbookViewId="0">
      <selection activeCell="F276" sqref="F276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88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7" ht="15.75" x14ac:dyDescent="0.25">
      <c r="A1" s="254" t="s">
        <v>65</v>
      </c>
      <c r="B1" s="254"/>
      <c r="C1" s="254"/>
      <c r="D1" s="254"/>
      <c r="E1" s="254"/>
      <c r="F1" s="254"/>
      <c r="G1" s="254"/>
    </row>
    <row r="2" spans="1:7" ht="14.25" customHeight="1" thickBot="1" x14ac:dyDescent="0.25">
      <c r="A2" s="148"/>
      <c r="B2" s="149"/>
      <c r="C2" s="150"/>
      <c r="D2" s="150"/>
      <c r="E2" s="151"/>
      <c r="F2" s="150"/>
      <c r="G2" s="150"/>
    </row>
    <row r="3" spans="1:7" ht="13.5" thickTop="1" x14ac:dyDescent="0.2">
      <c r="A3" s="240" t="s">
        <v>49</v>
      </c>
      <c r="B3" s="241"/>
      <c r="C3" s="98" t="str">
        <f>CONCATENATE(cislostavby," ",nazevstavby)</f>
        <v xml:space="preserve">2017001 Navýšení kapacity MŠ Pivovarská Králíky </v>
      </c>
      <c r="D3" s="152"/>
      <c r="E3" s="153" t="s">
        <v>66</v>
      </c>
      <c r="F3" s="154">
        <f>Rekapitulace!H1</f>
        <v>0</v>
      </c>
      <c r="G3" s="155"/>
    </row>
    <row r="4" spans="1:7" ht="13.5" thickBot="1" x14ac:dyDescent="0.25">
      <c r="A4" s="255" t="s">
        <v>51</v>
      </c>
      <c r="B4" s="243"/>
      <c r="C4" s="104" t="str">
        <f>CONCATENATE(cisloobjektu," ",nazevobjektu)</f>
        <v>SO 01 Navýšení kapacity MŠ Pivovarská Králíky  - stavební část</v>
      </c>
      <c r="D4" s="156"/>
      <c r="E4" s="256">
        <f>Rekapitulace!G2</f>
        <v>0</v>
      </c>
      <c r="F4" s="257"/>
      <c r="G4" s="258"/>
    </row>
    <row r="5" spans="1:7" ht="13.5" thickTop="1" x14ac:dyDescent="0.2">
      <c r="A5" s="157"/>
      <c r="B5" s="148"/>
      <c r="C5" s="148"/>
      <c r="D5" s="148"/>
      <c r="E5" s="158"/>
      <c r="F5" s="148"/>
      <c r="G5" s="159"/>
    </row>
    <row r="6" spans="1:7" x14ac:dyDescent="0.2">
      <c r="A6" s="160" t="s">
        <v>67</v>
      </c>
      <c r="B6" s="161" t="s">
        <v>68</v>
      </c>
      <c r="C6" s="161" t="s">
        <v>69</v>
      </c>
      <c r="D6" s="161" t="s">
        <v>70</v>
      </c>
      <c r="E6" s="162" t="s">
        <v>71</v>
      </c>
      <c r="F6" s="161" t="s">
        <v>72</v>
      </c>
      <c r="G6" s="163" t="s">
        <v>73</v>
      </c>
    </row>
    <row r="7" spans="1:7" x14ac:dyDescent="0.2">
      <c r="A7" s="164" t="s">
        <v>74</v>
      </c>
      <c r="B7" s="165" t="s">
        <v>371</v>
      </c>
      <c r="C7" s="166" t="s">
        <v>372</v>
      </c>
      <c r="D7" s="167"/>
      <c r="E7" s="168"/>
      <c r="F7" s="168"/>
      <c r="G7" s="169"/>
    </row>
    <row r="8" spans="1:7" x14ac:dyDescent="0.2">
      <c r="A8" s="198">
        <v>1</v>
      </c>
      <c r="B8" s="172" t="s">
        <v>251</v>
      </c>
      <c r="C8" s="173" t="s">
        <v>373</v>
      </c>
      <c r="D8" s="174" t="s">
        <v>99</v>
      </c>
      <c r="E8" s="175">
        <v>1</v>
      </c>
      <c r="F8" s="175">
        <v>0</v>
      </c>
      <c r="G8" s="176">
        <f t="shared" ref="G8:G17" si="0">E8*F8</f>
        <v>0</v>
      </c>
    </row>
    <row r="9" spans="1:7" x14ac:dyDescent="0.2">
      <c r="A9" s="198">
        <v>2</v>
      </c>
      <c r="B9" s="172" t="s">
        <v>376</v>
      </c>
      <c r="C9" s="173" t="s">
        <v>377</v>
      </c>
      <c r="D9" s="174" t="s">
        <v>92</v>
      </c>
      <c r="E9" s="175">
        <v>32</v>
      </c>
      <c r="F9" s="175">
        <v>0</v>
      </c>
      <c r="G9" s="176">
        <f t="shared" si="0"/>
        <v>0</v>
      </c>
    </row>
    <row r="10" spans="1:7" x14ac:dyDescent="0.2">
      <c r="A10" s="198">
        <v>3</v>
      </c>
      <c r="B10" s="172" t="s">
        <v>378</v>
      </c>
      <c r="C10" s="173" t="s">
        <v>379</v>
      </c>
      <c r="D10" s="174" t="s">
        <v>92</v>
      </c>
      <c r="E10" s="175">
        <v>23.67</v>
      </c>
      <c r="F10" s="175">
        <v>0</v>
      </c>
      <c r="G10" s="176">
        <f t="shared" si="0"/>
        <v>0</v>
      </c>
    </row>
    <row r="11" spans="1:7" x14ac:dyDescent="0.2">
      <c r="A11" s="198">
        <v>4</v>
      </c>
      <c r="B11" s="172" t="s">
        <v>380</v>
      </c>
      <c r="C11" s="173" t="s">
        <v>504</v>
      </c>
      <c r="D11" s="174" t="s">
        <v>92</v>
      </c>
      <c r="E11" s="175">
        <v>74.391999999999996</v>
      </c>
      <c r="F11" s="175">
        <v>0</v>
      </c>
      <c r="G11" s="176">
        <f t="shared" si="0"/>
        <v>0</v>
      </c>
    </row>
    <row r="12" spans="1:7" x14ac:dyDescent="0.2">
      <c r="A12" s="198">
        <v>5</v>
      </c>
      <c r="B12" s="172" t="s">
        <v>381</v>
      </c>
      <c r="C12" s="173" t="s">
        <v>382</v>
      </c>
      <c r="D12" s="174" t="s">
        <v>92</v>
      </c>
      <c r="E12" s="175">
        <v>133.9</v>
      </c>
      <c r="F12" s="175">
        <v>0</v>
      </c>
      <c r="G12" s="176">
        <f t="shared" si="0"/>
        <v>0</v>
      </c>
    </row>
    <row r="13" spans="1:7" x14ac:dyDescent="0.2">
      <c r="A13" s="198">
        <v>6</v>
      </c>
      <c r="B13" s="172" t="s">
        <v>383</v>
      </c>
      <c r="C13" s="173" t="s">
        <v>384</v>
      </c>
      <c r="D13" s="174" t="s">
        <v>92</v>
      </c>
      <c r="E13" s="175">
        <v>133.9</v>
      </c>
      <c r="F13" s="175">
        <v>0</v>
      </c>
      <c r="G13" s="176">
        <f t="shared" si="0"/>
        <v>0</v>
      </c>
    </row>
    <row r="14" spans="1:7" x14ac:dyDescent="0.2">
      <c r="A14" s="198">
        <v>7</v>
      </c>
      <c r="B14" s="172" t="s">
        <v>385</v>
      </c>
      <c r="C14" s="173" t="s">
        <v>386</v>
      </c>
      <c r="D14" s="174" t="s">
        <v>92</v>
      </c>
      <c r="E14" s="175">
        <v>133.9</v>
      </c>
      <c r="F14" s="175">
        <v>0</v>
      </c>
      <c r="G14" s="176">
        <f t="shared" si="0"/>
        <v>0</v>
      </c>
    </row>
    <row r="15" spans="1:7" x14ac:dyDescent="0.2">
      <c r="A15" s="198">
        <v>8</v>
      </c>
      <c r="B15" s="172" t="s">
        <v>387</v>
      </c>
      <c r="C15" s="173" t="s">
        <v>388</v>
      </c>
      <c r="D15" s="174" t="s">
        <v>86</v>
      </c>
      <c r="E15" s="175">
        <v>171.09700000000001</v>
      </c>
      <c r="F15" s="175">
        <v>0</v>
      </c>
      <c r="G15" s="176">
        <f t="shared" si="0"/>
        <v>0</v>
      </c>
    </row>
    <row r="16" spans="1:7" x14ac:dyDescent="0.2">
      <c r="A16" s="198">
        <v>9</v>
      </c>
      <c r="B16" s="172" t="s">
        <v>389</v>
      </c>
      <c r="C16" s="173" t="s">
        <v>390</v>
      </c>
      <c r="D16" s="174" t="s">
        <v>80</v>
      </c>
      <c r="E16" s="175">
        <v>133.19999999999999</v>
      </c>
      <c r="F16" s="175">
        <v>0</v>
      </c>
      <c r="G16" s="176">
        <f t="shared" si="0"/>
        <v>0</v>
      </c>
    </row>
    <row r="17" spans="1:104" x14ac:dyDescent="0.2">
      <c r="A17" s="198">
        <v>10</v>
      </c>
      <c r="B17" s="172" t="s">
        <v>374</v>
      </c>
      <c r="C17" s="173" t="s">
        <v>375</v>
      </c>
      <c r="D17" s="174" t="s">
        <v>92</v>
      </c>
      <c r="E17" s="175">
        <v>140.04</v>
      </c>
      <c r="F17" s="175">
        <v>0</v>
      </c>
      <c r="G17" s="176">
        <f t="shared" si="0"/>
        <v>0</v>
      </c>
    </row>
    <row r="18" spans="1:104" x14ac:dyDescent="0.2">
      <c r="A18" s="178"/>
      <c r="B18" s="179" t="s">
        <v>75</v>
      </c>
      <c r="C18" s="180" t="str">
        <f>CONCATENATE(B7," ",C7)</f>
        <v>1 Zemní práce</v>
      </c>
      <c r="D18" s="181"/>
      <c r="E18" s="182"/>
      <c r="F18" s="183"/>
      <c r="G18" s="184">
        <f>SUM(G8:G17)</f>
        <v>0</v>
      </c>
    </row>
    <row r="19" spans="1:104" x14ac:dyDescent="0.2">
      <c r="A19" s="164" t="s">
        <v>74</v>
      </c>
      <c r="B19" s="165" t="s">
        <v>391</v>
      </c>
      <c r="C19" s="166" t="s">
        <v>392</v>
      </c>
      <c r="D19" s="167"/>
      <c r="E19" s="168"/>
      <c r="F19" s="168"/>
      <c r="G19" s="169"/>
    </row>
    <row r="20" spans="1:104" x14ac:dyDescent="0.2">
      <c r="A20" s="198">
        <v>11</v>
      </c>
      <c r="B20" s="172" t="s">
        <v>393</v>
      </c>
      <c r="C20" s="173" t="s">
        <v>394</v>
      </c>
      <c r="D20" s="174" t="s">
        <v>80</v>
      </c>
      <c r="E20" s="175">
        <v>15.2</v>
      </c>
      <c r="F20" s="175">
        <v>0</v>
      </c>
      <c r="G20" s="176">
        <f>E20*F20</f>
        <v>0</v>
      </c>
    </row>
    <row r="21" spans="1:104" x14ac:dyDescent="0.2">
      <c r="A21" s="198">
        <v>12</v>
      </c>
      <c r="B21" s="172" t="s">
        <v>396</v>
      </c>
      <c r="C21" s="173" t="s">
        <v>395</v>
      </c>
      <c r="D21" s="174" t="s">
        <v>80</v>
      </c>
      <c r="E21" s="175">
        <v>15.2</v>
      </c>
      <c r="F21" s="175">
        <v>0</v>
      </c>
      <c r="G21" s="176">
        <f>E21*F21</f>
        <v>0</v>
      </c>
    </row>
    <row r="22" spans="1:104" ht="22.5" x14ac:dyDescent="0.2">
      <c r="A22" s="198">
        <v>13</v>
      </c>
      <c r="B22" s="172" t="s">
        <v>397</v>
      </c>
      <c r="C22" s="173" t="s">
        <v>398</v>
      </c>
      <c r="D22" s="174" t="s">
        <v>80</v>
      </c>
      <c r="E22" s="175">
        <v>91.2</v>
      </c>
      <c r="F22" s="175">
        <v>0</v>
      </c>
      <c r="G22" s="176">
        <f>E22*F22</f>
        <v>0</v>
      </c>
    </row>
    <row r="23" spans="1:104" ht="22.5" x14ac:dyDescent="0.2">
      <c r="A23" s="198">
        <v>14</v>
      </c>
      <c r="B23" s="172" t="s">
        <v>537</v>
      </c>
      <c r="C23" s="173" t="s">
        <v>538</v>
      </c>
      <c r="D23" s="174" t="s">
        <v>80</v>
      </c>
      <c r="E23" s="175">
        <v>49.26</v>
      </c>
      <c r="F23" s="175">
        <v>0</v>
      </c>
      <c r="G23" s="176">
        <f>E23*F23</f>
        <v>0</v>
      </c>
    </row>
    <row r="24" spans="1:104" x14ac:dyDescent="0.2">
      <c r="A24" s="198">
        <v>15</v>
      </c>
      <c r="B24" s="172" t="s">
        <v>406</v>
      </c>
      <c r="C24" s="173" t="s">
        <v>407</v>
      </c>
      <c r="D24" s="174" t="s">
        <v>92</v>
      </c>
      <c r="E24" s="175">
        <v>23.44</v>
      </c>
      <c r="F24" s="175">
        <v>0</v>
      </c>
      <c r="G24" s="176">
        <f t="shared" ref="G24" si="1">E24*F24</f>
        <v>0</v>
      </c>
    </row>
    <row r="25" spans="1:104" x14ac:dyDescent="0.2">
      <c r="A25" s="198">
        <v>16</v>
      </c>
      <c r="B25" s="172" t="s">
        <v>399</v>
      </c>
      <c r="C25" s="173" t="s">
        <v>400</v>
      </c>
      <c r="D25" s="174" t="s">
        <v>80</v>
      </c>
      <c r="E25" s="175">
        <v>20</v>
      </c>
      <c r="F25" s="175">
        <v>0</v>
      </c>
      <c r="G25" s="176">
        <f>E25*F25</f>
        <v>0</v>
      </c>
    </row>
    <row r="26" spans="1:104" x14ac:dyDescent="0.2">
      <c r="A26" s="198">
        <v>17</v>
      </c>
      <c r="B26" s="172" t="s">
        <v>401</v>
      </c>
      <c r="C26" s="173" t="s">
        <v>402</v>
      </c>
      <c r="D26" s="174" t="s">
        <v>80</v>
      </c>
      <c r="E26" s="175">
        <v>20</v>
      </c>
      <c r="F26" s="175">
        <v>0</v>
      </c>
      <c r="G26" s="176">
        <f>E26*F26</f>
        <v>0</v>
      </c>
    </row>
    <row r="27" spans="1:104" x14ac:dyDescent="0.2">
      <c r="A27" s="198">
        <v>18</v>
      </c>
      <c r="B27" s="172" t="s">
        <v>403</v>
      </c>
      <c r="C27" s="173" t="s">
        <v>544</v>
      </c>
      <c r="D27" s="174" t="s">
        <v>86</v>
      </c>
      <c r="E27" s="175">
        <v>2.4</v>
      </c>
      <c r="F27" s="175">
        <v>0</v>
      </c>
      <c r="G27" s="176">
        <f>E27*F27</f>
        <v>0</v>
      </c>
    </row>
    <row r="28" spans="1:104" x14ac:dyDescent="0.2">
      <c r="A28" s="198">
        <v>19</v>
      </c>
      <c r="B28" s="172" t="s">
        <v>404</v>
      </c>
      <c r="C28" s="173" t="s">
        <v>405</v>
      </c>
      <c r="D28" s="174" t="s">
        <v>80</v>
      </c>
      <c r="E28" s="175">
        <v>45.3</v>
      </c>
      <c r="F28" s="175">
        <v>0</v>
      </c>
      <c r="G28" s="176">
        <f>E28*F28</f>
        <v>0</v>
      </c>
    </row>
    <row r="29" spans="1:104" x14ac:dyDescent="0.2">
      <c r="A29" s="178"/>
      <c r="B29" s="179" t="s">
        <v>75</v>
      </c>
      <c r="C29" s="180" t="str">
        <f>CONCATENATE(B19," ",C19)</f>
        <v>2 Základy a zvláštní zakládání</v>
      </c>
      <c r="D29" s="181"/>
      <c r="E29" s="182"/>
      <c r="F29" s="183"/>
      <c r="G29" s="184">
        <f>SUM(G20:G28)</f>
        <v>0</v>
      </c>
      <c r="H29" s="170"/>
      <c r="I29" s="170"/>
      <c r="O29" s="171">
        <v>1</v>
      </c>
    </row>
    <row r="30" spans="1:104" x14ac:dyDescent="0.2">
      <c r="A30" s="164" t="s">
        <v>74</v>
      </c>
      <c r="B30" s="165" t="s">
        <v>78</v>
      </c>
      <c r="C30" s="166" t="s">
        <v>79</v>
      </c>
      <c r="D30" s="167"/>
      <c r="E30" s="168"/>
      <c r="F30" s="168"/>
      <c r="G30" s="169"/>
      <c r="O30" s="171">
        <v>2</v>
      </c>
      <c r="AA30" s="147">
        <v>1</v>
      </c>
      <c r="AB30" s="147">
        <v>1</v>
      </c>
      <c r="AC30" s="147">
        <v>1</v>
      </c>
      <c r="AZ30" s="147">
        <v>1</v>
      </c>
      <c r="BA30" s="147">
        <f t="shared" ref="BA30:BA35" si="2">IF(AZ30=1,G31,0)</f>
        <v>0</v>
      </c>
      <c r="BB30" s="147">
        <f t="shared" ref="BB30:BB35" si="3">IF(AZ30=2,G31,0)</f>
        <v>0</v>
      </c>
      <c r="BC30" s="147">
        <f t="shared" ref="BC30:BC35" si="4">IF(AZ30=3,G31,0)</f>
        <v>0</v>
      </c>
      <c r="BD30" s="147">
        <f t="shared" ref="BD30:BD35" si="5">IF(AZ30=4,G31,0)</f>
        <v>0</v>
      </c>
      <c r="BE30" s="147">
        <f t="shared" ref="BE30:BE35" si="6">IF(AZ30=5,G31,0)</f>
        <v>0</v>
      </c>
      <c r="CA30" s="177">
        <v>1</v>
      </c>
      <c r="CB30" s="177">
        <v>1</v>
      </c>
      <c r="CZ30" s="147">
        <v>0.3412</v>
      </c>
    </row>
    <row r="31" spans="1:104" ht="22.5" x14ac:dyDescent="0.2">
      <c r="A31" s="198">
        <v>20</v>
      </c>
      <c r="B31" s="172" t="s">
        <v>241</v>
      </c>
      <c r="C31" s="173" t="s">
        <v>242</v>
      </c>
      <c r="D31" s="174" t="s">
        <v>92</v>
      </c>
      <c r="E31" s="175">
        <v>6.5</v>
      </c>
      <c r="F31" s="175">
        <v>0</v>
      </c>
      <c r="G31" s="176">
        <f t="shared" ref="G31:G45" si="7">E31*F31</f>
        <v>0</v>
      </c>
      <c r="O31" s="171">
        <v>2</v>
      </c>
      <c r="AA31" s="147">
        <v>1</v>
      </c>
      <c r="AB31" s="147">
        <v>1</v>
      </c>
      <c r="AC31" s="147">
        <v>1</v>
      </c>
      <c r="AZ31" s="147">
        <v>1</v>
      </c>
      <c r="BA31" s="147">
        <f t="shared" si="2"/>
        <v>0</v>
      </c>
      <c r="BB31" s="147">
        <f t="shared" si="3"/>
        <v>0</v>
      </c>
      <c r="BC31" s="147">
        <f t="shared" si="4"/>
        <v>0</v>
      </c>
      <c r="BD31" s="147">
        <f t="shared" si="5"/>
        <v>0</v>
      </c>
      <c r="BE31" s="147">
        <f t="shared" si="6"/>
        <v>0</v>
      </c>
      <c r="CA31" s="177">
        <v>1</v>
      </c>
      <c r="CB31" s="177">
        <v>1</v>
      </c>
      <c r="CZ31" s="147">
        <v>0.10249999999999999</v>
      </c>
    </row>
    <row r="32" spans="1:104" ht="22.5" x14ac:dyDescent="0.2">
      <c r="A32" s="198">
        <v>21</v>
      </c>
      <c r="B32" s="172" t="s">
        <v>243</v>
      </c>
      <c r="C32" s="173" t="s">
        <v>545</v>
      </c>
      <c r="D32" s="174" t="s">
        <v>80</v>
      </c>
      <c r="E32" s="175">
        <v>252.16</v>
      </c>
      <c r="F32" s="175">
        <v>0</v>
      </c>
      <c r="G32" s="176">
        <f t="shared" si="7"/>
        <v>0</v>
      </c>
      <c r="O32" s="171">
        <v>2</v>
      </c>
      <c r="AA32" s="147">
        <v>1</v>
      </c>
      <c r="AB32" s="147">
        <v>1</v>
      </c>
      <c r="AC32" s="147">
        <v>1</v>
      </c>
      <c r="AZ32" s="147">
        <v>1</v>
      </c>
      <c r="BA32" s="147">
        <f t="shared" si="2"/>
        <v>0</v>
      </c>
      <c r="BB32" s="147">
        <f t="shared" si="3"/>
        <v>0</v>
      </c>
      <c r="BC32" s="147">
        <f t="shared" si="4"/>
        <v>0</v>
      </c>
      <c r="BD32" s="147">
        <f t="shared" si="5"/>
        <v>0</v>
      </c>
      <c r="BE32" s="147">
        <f t="shared" si="6"/>
        <v>0</v>
      </c>
      <c r="CA32" s="177">
        <v>1</v>
      </c>
      <c r="CB32" s="177">
        <v>1</v>
      </c>
      <c r="CZ32" s="147">
        <v>2.869E-2</v>
      </c>
    </row>
    <row r="33" spans="1:104" ht="22.5" x14ac:dyDescent="0.2">
      <c r="A33" s="198">
        <v>22</v>
      </c>
      <c r="B33" s="172" t="s">
        <v>81</v>
      </c>
      <c r="C33" s="173" t="s">
        <v>82</v>
      </c>
      <c r="D33" s="174" t="s">
        <v>83</v>
      </c>
      <c r="E33" s="175">
        <v>10</v>
      </c>
      <c r="F33" s="175">
        <v>0</v>
      </c>
      <c r="G33" s="176">
        <f t="shared" si="7"/>
        <v>0</v>
      </c>
      <c r="O33" s="171">
        <v>2</v>
      </c>
      <c r="AA33" s="147">
        <v>1</v>
      </c>
      <c r="AB33" s="147">
        <v>1</v>
      </c>
      <c r="AC33" s="147">
        <v>1</v>
      </c>
      <c r="AZ33" s="147">
        <v>1</v>
      </c>
      <c r="BA33" s="147">
        <f t="shared" si="2"/>
        <v>0</v>
      </c>
      <c r="BB33" s="147">
        <f t="shared" si="3"/>
        <v>0</v>
      </c>
      <c r="BC33" s="147">
        <f t="shared" si="4"/>
        <v>0</v>
      </c>
      <c r="BD33" s="147">
        <f t="shared" si="5"/>
        <v>0</v>
      </c>
      <c r="BE33" s="147">
        <f t="shared" si="6"/>
        <v>0</v>
      </c>
      <c r="CA33" s="177">
        <v>1</v>
      </c>
      <c r="CB33" s="177">
        <v>1</v>
      </c>
      <c r="CZ33" s="147">
        <v>3.637E-2</v>
      </c>
    </row>
    <row r="34" spans="1:104" x14ac:dyDescent="0.2">
      <c r="A34" s="198">
        <v>23</v>
      </c>
      <c r="B34" s="199" t="s">
        <v>244</v>
      </c>
      <c r="C34" s="200" t="s">
        <v>245</v>
      </c>
      <c r="D34" s="201" t="s">
        <v>83</v>
      </c>
      <c r="E34" s="202">
        <v>10</v>
      </c>
      <c r="F34" s="175">
        <v>0</v>
      </c>
      <c r="G34" s="203">
        <f>E34*F34</f>
        <v>0</v>
      </c>
      <c r="O34" s="171">
        <v>2</v>
      </c>
      <c r="AA34" s="147">
        <v>1</v>
      </c>
      <c r="AB34" s="147">
        <v>1</v>
      </c>
      <c r="AC34" s="147">
        <v>1</v>
      </c>
      <c r="AZ34" s="147">
        <v>1</v>
      </c>
      <c r="BA34" s="147">
        <f t="shared" si="2"/>
        <v>0</v>
      </c>
      <c r="BB34" s="147">
        <f t="shared" si="3"/>
        <v>0</v>
      </c>
      <c r="BC34" s="147">
        <f t="shared" si="4"/>
        <v>0</v>
      </c>
      <c r="BD34" s="147">
        <f t="shared" si="5"/>
        <v>0</v>
      </c>
      <c r="BE34" s="147">
        <f t="shared" si="6"/>
        <v>0</v>
      </c>
      <c r="CA34" s="177">
        <v>1</v>
      </c>
      <c r="CB34" s="177">
        <v>1</v>
      </c>
      <c r="CZ34" s="147">
        <v>5.4219999999999997E-2</v>
      </c>
    </row>
    <row r="35" spans="1:104" ht="22.5" x14ac:dyDescent="0.2">
      <c r="A35" s="198">
        <v>24</v>
      </c>
      <c r="B35" s="172" t="s">
        <v>84</v>
      </c>
      <c r="C35" s="173" t="s">
        <v>546</v>
      </c>
      <c r="D35" s="174" t="s">
        <v>83</v>
      </c>
      <c r="E35" s="175">
        <v>20</v>
      </c>
      <c r="F35" s="175">
        <v>0</v>
      </c>
      <c r="G35" s="176">
        <f t="shared" ref="G35:G37" si="8">E35*F35</f>
        <v>0</v>
      </c>
      <c r="O35" s="171">
        <v>2</v>
      </c>
      <c r="AA35" s="147">
        <v>1</v>
      </c>
      <c r="AB35" s="147">
        <v>1</v>
      </c>
      <c r="AC35" s="147">
        <v>1</v>
      </c>
      <c r="AZ35" s="147">
        <v>1</v>
      </c>
      <c r="BA35" s="147">
        <f t="shared" si="2"/>
        <v>0</v>
      </c>
      <c r="BB35" s="147">
        <f t="shared" si="3"/>
        <v>0</v>
      </c>
      <c r="BC35" s="147">
        <f t="shared" si="4"/>
        <v>0</v>
      </c>
      <c r="BD35" s="147">
        <f t="shared" si="5"/>
        <v>0</v>
      </c>
      <c r="BE35" s="147">
        <f t="shared" si="6"/>
        <v>0</v>
      </c>
      <c r="CA35" s="177">
        <v>1</v>
      </c>
      <c r="CB35" s="177">
        <v>1</v>
      </c>
      <c r="CZ35" s="147">
        <v>5.0000000000000001E-4</v>
      </c>
    </row>
    <row r="36" spans="1:104" ht="22.5" x14ac:dyDescent="0.2">
      <c r="A36" s="198">
        <v>25</v>
      </c>
      <c r="B36" s="172" t="s">
        <v>85</v>
      </c>
      <c r="C36" s="173" t="s">
        <v>547</v>
      </c>
      <c r="D36" s="174" t="s">
        <v>83</v>
      </c>
      <c r="E36" s="175">
        <v>70</v>
      </c>
      <c r="F36" s="175">
        <v>0</v>
      </c>
      <c r="G36" s="176">
        <f t="shared" si="8"/>
        <v>0</v>
      </c>
      <c r="O36" s="171">
        <v>2</v>
      </c>
      <c r="AA36" s="147">
        <v>1</v>
      </c>
      <c r="AB36" s="147">
        <v>1</v>
      </c>
      <c r="AC36" s="147">
        <v>1</v>
      </c>
      <c r="AZ36" s="147">
        <v>1</v>
      </c>
      <c r="BA36" s="147">
        <f>IF(AZ36=1,G40,0)</f>
        <v>0</v>
      </c>
      <c r="BB36" s="147">
        <f>IF(AZ36=2,G40,0)</f>
        <v>0</v>
      </c>
      <c r="BC36" s="147">
        <f>IF(AZ36=3,G40,0)</f>
        <v>0</v>
      </c>
      <c r="BD36" s="147">
        <f>IF(AZ36=4,G40,0)</f>
        <v>0</v>
      </c>
      <c r="BE36" s="147">
        <f>IF(AZ36=5,G40,0)</f>
        <v>0</v>
      </c>
      <c r="CA36" s="177">
        <v>1</v>
      </c>
      <c r="CB36" s="177">
        <v>1</v>
      </c>
      <c r="CZ36" s="147">
        <v>0.28360000000000002</v>
      </c>
    </row>
    <row r="37" spans="1:104" x14ac:dyDescent="0.2">
      <c r="A37" s="198">
        <v>26</v>
      </c>
      <c r="B37" s="172" t="s">
        <v>87</v>
      </c>
      <c r="C37" s="173" t="s">
        <v>88</v>
      </c>
      <c r="D37" s="174" t="s">
        <v>89</v>
      </c>
      <c r="E37" s="175">
        <v>22</v>
      </c>
      <c r="F37" s="175">
        <v>0</v>
      </c>
      <c r="G37" s="176">
        <f t="shared" si="8"/>
        <v>0</v>
      </c>
      <c r="O37" s="171">
        <v>2</v>
      </c>
      <c r="AA37" s="147">
        <v>1</v>
      </c>
      <c r="AB37" s="147">
        <v>1</v>
      </c>
      <c r="AC37" s="147">
        <v>1</v>
      </c>
      <c r="AZ37" s="147">
        <v>1</v>
      </c>
      <c r="BA37" s="147">
        <f>IF(AZ37=1,G41,0)</f>
        <v>0</v>
      </c>
      <c r="BB37" s="147">
        <f>IF(AZ37=2,G41,0)</f>
        <v>0</v>
      </c>
      <c r="BC37" s="147">
        <f>IF(AZ37=3,G41,0)</f>
        <v>0</v>
      </c>
      <c r="BD37" s="147">
        <f>IF(AZ37=4,G41,0)</f>
        <v>0</v>
      </c>
      <c r="BE37" s="147">
        <f>IF(AZ37=5,G41,0)</f>
        <v>0</v>
      </c>
      <c r="CA37" s="177">
        <v>1</v>
      </c>
      <c r="CB37" s="177">
        <v>1</v>
      </c>
      <c r="CZ37" s="147">
        <v>0.12138</v>
      </c>
    </row>
    <row r="38" spans="1:104" x14ac:dyDescent="0.2">
      <c r="A38" s="198">
        <v>27</v>
      </c>
      <c r="B38" s="172" t="s">
        <v>246</v>
      </c>
      <c r="C38" s="173" t="s">
        <v>548</v>
      </c>
      <c r="D38" s="174" t="s">
        <v>83</v>
      </c>
      <c r="E38" s="175">
        <v>15</v>
      </c>
      <c r="F38" s="175">
        <v>0</v>
      </c>
      <c r="G38" s="176">
        <f t="shared" si="7"/>
        <v>0</v>
      </c>
      <c r="O38" s="171">
        <v>2</v>
      </c>
      <c r="AA38" s="147">
        <v>1</v>
      </c>
      <c r="AB38" s="147">
        <v>1</v>
      </c>
      <c r="AC38" s="147">
        <v>1</v>
      </c>
      <c r="AZ38" s="147">
        <v>1</v>
      </c>
      <c r="BA38" s="147">
        <f>IF(AZ38=1,G44,0)</f>
        <v>0</v>
      </c>
      <c r="BB38" s="147">
        <f>IF(AZ38=2,G44,0)</f>
        <v>0</v>
      </c>
      <c r="BC38" s="147">
        <f>IF(AZ38=3,G44,0)</f>
        <v>0</v>
      </c>
      <c r="BD38" s="147">
        <f>IF(AZ38=4,G44,0)</f>
        <v>0</v>
      </c>
      <c r="BE38" s="147">
        <f>IF(AZ38=5,G44,0)</f>
        <v>0</v>
      </c>
      <c r="CA38" s="177">
        <v>1</v>
      </c>
      <c r="CB38" s="177">
        <v>1</v>
      </c>
      <c r="CZ38" s="147">
        <v>5.2510000000000001E-2</v>
      </c>
    </row>
    <row r="39" spans="1:104" ht="22.5" x14ac:dyDescent="0.2">
      <c r="A39" s="198">
        <v>28</v>
      </c>
      <c r="B39" s="172" t="s">
        <v>247</v>
      </c>
      <c r="C39" s="173" t="s">
        <v>248</v>
      </c>
      <c r="D39" s="174" t="s">
        <v>80</v>
      </c>
      <c r="E39" s="175">
        <v>4.5</v>
      </c>
      <c r="F39" s="175">
        <v>0</v>
      </c>
      <c r="G39" s="176">
        <f t="shared" si="7"/>
        <v>0</v>
      </c>
      <c r="O39" s="171">
        <v>2</v>
      </c>
      <c r="AA39" s="147">
        <v>1</v>
      </c>
      <c r="AB39" s="147">
        <v>1</v>
      </c>
      <c r="AC39" s="147">
        <v>1</v>
      </c>
      <c r="AZ39" s="147">
        <v>1</v>
      </c>
      <c r="BA39" s="147">
        <f>IF(AZ39=1,G45,0)</f>
        <v>0</v>
      </c>
      <c r="BB39" s="147">
        <f>IF(AZ39=2,G45,0)</f>
        <v>0</v>
      </c>
      <c r="BC39" s="147">
        <f>IF(AZ39=3,G45,0)</f>
        <v>0</v>
      </c>
      <c r="BD39" s="147">
        <f>IF(AZ39=4,G45,0)</f>
        <v>0</v>
      </c>
      <c r="BE39" s="147">
        <f>IF(AZ39=5,G45,0)</f>
        <v>0</v>
      </c>
      <c r="CA39" s="177">
        <v>1</v>
      </c>
      <c r="CB39" s="177">
        <v>1</v>
      </c>
      <c r="CZ39" s="147">
        <v>7.8359999999999999E-2</v>
      </c>
    </row>
    <row r="40" spans="1:104" ht="22.5" x14ac:dyDescent="0.2">
      <c r="A40" s="198">
        <v>29</v>
      </c>
      <c r="B40" s="172" t="s">
        <v>249</v>
      </c>
      <c r="C40" s="173" t="s">
        <v>250</v>
      </c>
      <c r="D40" s="174" t="s">
        <v>80</v>
      </c>
      <c r="E40" s="175">
        <v>4.5</v>
      </c>
      <c r="F40" s="175">
        <v>0</v>
      </c>
      <c r="G40" s="176">
        <f t="shared" si="7"/>
        <v>0</v>
      </c>
      <c r="O40" s="171">
        <v>4</v>
      </c>
      <c r="BA40" s="185">
        <f>SUM(BA29:BA39)</f>
        <v>0</v>
      </c>
      <c r="BB40" s="185">
        <f>SUM(BB29:BB39)</f>
        <v>0</v>
      </c>
      <c r="BC40" s="185">
        <f>SUM(BC29:BC39)</f>
        <v>0</v>
      </c>
      <c r="BD40" s="185">
        <f>SUM(BD29:BD39)</f>
        <v>0</v>
      </c>
      <c r="BE40" s="185">
        <f>SUM(BE29:BE39)</f>
        <v>0</v>
      </c>
    </row>
    <row r="41" spans="1:104" x14ac:dyDescent="0.2">
      <c r="A41" s="198">
        <v>30</v>
      </c>
      <c r="B41" s="172" t="s">
        <v>262</v>
      </c>
      <c r="C41" s="173" t="s">
        <v>411</v>
      </c>
      <c r="D41" s="174" t="s">
        <v>83</v>
      </c>
      <c r="E41" s="175">
        <v>2</v>
      </c>
      <c r="F41" s="175">
        <v>0</v>
      </c>
      <c r="G41" s="176">
        <f t="shared" si="7"/>
        <v>0</v>
      </c>
      <c r="O41" s="171"/>
      <c r="BA41" s="185"/>
      <c r="BB41" s="185"/>
      <c r="BC41" s="185"/>
      <c r="BD41" s="185"/>
      <c r="BE41" s="185"/>
    </row>
    <row r="42" spans="1:104" x14ac:dyDescent="0.2">
      <c r="A42" s="198">
        <v>31</v>
      </c>
      <c r="B42" s="172" t="s">
        <v>252</v>
      </c>
      <c r="C42" s="173" t="s">
        <v>253</v>
      </c>
      <c r="D42" s="174" t="s">
        <v>80</v>
      </c>
      <c r="E42" s="175">
        <v>30</v>
      </c>
      <c r="F42" s="175">
        <v>0</v>
      </c>
      <c r="G42" s="176">
        <f t="shared" si="7"/>
        <v>0</v>
      </c>
      <c r="O42" s="171"/>
      <c r="BA42" s="185"/>
      <c r="BB42" s="185"/>
      <c r="BC42" s="185"/>
      <c r="BD42" s="185"/>
      <c r="BE42" s="185"/>
    </row>
    <row r="43" spans="1:104" x14ac:dyDescent="0.2">
      <c r="A43" s="198">
        <v>32</v>
      </c>
      <c r="B43" s="172" t="s">
        <v>254</v>
      </c>
      <c r="C43" s="173" t="s">
        <v>255</v>
      </c>
      <c r="D43" s="174" t="s">
        <v>80</v>
      </c>
      <c r="E43" s="175">
        <v>135.46</v>
      </c>
      <c r="F43" s="175">
        <v>0</v>
      </c>
      <c r="G43" s="176">
        <f t="shared" si="7"/>
        <v>0</v>
      </c>
      <c r="H43" s="170"/>
      <c r="I43" s="170"/>
      <c r="O43" s="171">
        <v>1</v>
      </c>
    </row>
    <row r="44" spans="1:104" x14ac:dyDescent="0.2">
      <c r="A44" s="198">
        <v>33</v>
      </c>
      <c r="B44" s="172" t="s">
        <v>256</v>
      </c>
      <c r="C44" s="173" t="s">
        <v>257</v>
      </c>
      <c r="D44" s="174" t="s">
        <v>89</v>
      </c>
      <c r="E44" s="175">
        <v>26.2</v>
      </c>
      <c r="F44" s="175">
        <v>0</v>
      </c>
      <c r="G44" s="176">
        <f t="shared" si="7"/>
        <v>0</v>
      </c>
      <c r="O44" s="171">
        <v>2</v>
      </c>
      <c r="AA44" s="147">
        <v>1</v>
      </c>
      <c r="AB44" s="147">
        <v>1</v>
      </c>
      <c r="AC44" s="147">
        <v>1</v>
      </c>
      <c r="AZ44" s="147">
        <v>1</v>
      </c>
      <c r="BA44" s="147">
        <f>IF(AZ44=1,G48,0)</f>
        <v>0</v>
      </c>
      <c r="BB44" s="147">
        <f>IF(AZ44=2,G48,0)</f>
        <v>0</v>
      </c>
      <c r="BC44" s="147">
        <f>IF(AZ44=3,G48,0)</f>
        <v>0</v>
      </c>
      <c r="BD44" s="147">
        <f>IF(AZ44=4,G48,0)</f>
        <v>0</v>
      </c>
      <c r="BE44" s="147">
        <f>IF(AZ44=5,G48,0)</f>
        <v>0</v>
      </c>
      <c r="CA44" s="177">
        <v>1</v>
      </c>
      <c r="CB44" s="177">
        <v>1</v>
      </c>
      <c r="CZ44" s="147">
        <v>0.48086000000000001</v>
      </c>
    </row>
    <row r="45" spans="1:104" x14ac:dyDescent="0.2">
      <c r="A45" s="198">
        <v>34</v>
      </c>
      <c r="B45" s="172" t="s">
        <v>258</v>
      </c>
      <c r="C45" s="173" t="s">
        <v>259</v>
      </c>
      <c r="D45" s="174" t="s">
        <v>80</v>
      </c>
      <c r="E45" s="175">
        <v>3.54</v>
      </c>
      <c r="F45" s="175">
        <v>0</v>
      </c>
      <c r="G45" s="176">
        <f t="shared" si="7"/>
        <v>0</v>
      </c>
      <c r="O45" s="171">
        <v>2</v>
      </c>
      <c r="AA45" s="147">
        <v>1</v>
      </c>
      <c r="AB45" s="147">
        <v>1</v>
      </c>
      <c r="AC45" s="147">
        <v>1</v>
      </c>
      <c r="AZ45" s="147">
        <v>1</v>
      </c>
      <c r="BA45" s="147" t="e">
        <f>IF(AZ45=1,#REF!,0)</f>
        <v>#REF!</v>
      </c>
      <c r="BB45" s="147">
        <f>IF(AZ45=2,#REF!,0)</f>
        <v>0</v>
      </c>
      <c r="BC45" s="147">
        <f>IF(AZ45=3,#REF!,0)</f>
        <v>0</v>
      </c>
      <c r="BD45" s="147">
        <f>IF(AZ45=4,#REF!,0)</f>
        <v>0</v>
      </c>
      <c r="BE45" s="147">
        <f>IF(AZ45=5,#REF!,0)</f>
        <v>0</v>
      </c>
      <c r="CA45" s="177">
        <v>1</v>
      </c>
      <c r="CB45" s="177">
        <v>1</v>
      </c>
      <c r="CZ45" s="147">
        <v>2.5251100000000002</v>
      </c>
    </row>
    <row r="46" spans="1:104" x14ac:dyDescent="0.2">
      <c r="A46" s="178"/>
      <c r="B46" s="179" t="s">
        <v>75</v>
      </c>
      <c r="C46" s="180" t="str">
        <f>CONCATENATE(B30," ",C30)</f>
        <v>3 Svislé a kompletní konstrukce</v>
      </c>
      <c r="D46" s="181"/>
      <c r="E46" s="182"/>
      <c r="F46" s="183"/>
      <c r="G46" s="184">
        <f>SUM(G30:G45)</f>
        <v>0</v>
      </c>
      <c r="O46" s="171">
        <v>2</v>
      </c>
      <c r="AA46" s="147">
        <v>1</v>
      </c>
      <c r="AB46" s="147">
        <v>1</v>
      </c>
      <c r="AC46" s="147">
        <v>1</v>
      </c>
      <c r="AZ46" s="147">
        <v>1</v>
      </c>
      <c r="BA46" s="147">
        <f>IF(AZ46=1,G58,0)</f>
        <v>0</v>
      </c>
      <c r="BB46" s="147">
        <f>IF(AZ46=2,G58,0)</f>
        <v>0</v>
      </c>
      <c r="BC46" s="147">
        <f>IF(AZ46=3,G58,0)</f>
        <v>0</v>
      </c>
      <c r="BD46" s="147">
        <f>IF(AZ46=4,G58,0)</f>
        <v>0</v>
      </c>
      <c r="BE46" s="147">
        <f>IF(AZ46=5,G58,0)</f>
        <v>0</v>
      </c>
      <c r="CA46" s="177">
        <v>1</v>
      </c>
      <c r="CB46" s="177">
        <v>1</v>
      </c>
      <c r="CZ46" s="147">
        <v>7.8200000000000006E-3</v>
      </c>
    </row>
    <row r="47" spans="1:104" x14ac:dyDescent="0.2">
      <c r="A47" s="164" t="s">
        <v>74</v>
      </c>
      <c r="B47" s="165" t="s">
        <v>90</v>
      </c>
      <c r="C47" s="166" t="s">
        <v>91</v>
      </c>
      <c r="D47" s="167"/>
      <c r="E47" s="168"/>
      <c r="F47" s="168"/>
      <c r="G47" s="169"/>
      <c r="O47" s="171">
        <v>2</v>
      </c>
      <c r="AA47" s="147">
        <v>1</v>
      </c>
      <c r="AB47" s="147">
        <v>1</v>
      </c>
      <c r="AC47" s="147">
        <v>1</v>
      </c>
      <c r="AZ47" s="147">
        <v>1</v>
      </c>
      <c r="BA47" s="147">
        <f>IF(AZ47=1,G59,0)</f>
        <v>0</v>
      </c>
      <c r="BB47" s="147">
        <f>IF(AZ47=2,G59,0)</f>
        <v>0</v>
      </c>
      <c r="BC47" s="147">
        <f>IF(AZ47=3,G59,0)</f>
        <v>0</v>
      </c>
      <c r="BD47" s="147">
        <f>IF(AZ47=4,G59,0)</f>
        <v>0</v>
      </c>
      <c r="BE47" s="147">
        <f>IF(AZ47=5,G59,0)</f>
        <v>0</v>
      </c>
      <c r="CA47" s="177">
        <v>1</v>
      </c>
      <c r="CB47" s="177">
        <v>1</v>
      </c>
      <c r="CZ47" s="147">
        <v>0</v>
      </c>
    </row>
    <row r="48" spans="1:104" ht="22.5" x14ac:dyDescent="0.2">
      <c r="A48" s="198">
        <v>35</v>
      </c>
      <c r="B48" s="172" t="s">
        <v>412</v>
      </c>
      <c r="C48" s="173" t="s">
        <v>549</v>
      </c>
      <c r="D48" s="174" t="s">
        <v>80</v>
      </c>
      <c r="E48" s="175">
        <v>192.88</v>
      </c>
      <c r="F48" s="175">
        <v>0</v>
      </c>
      <c r="G48" s="176">
        <f t="shared" ref="G48:G53" si="9">E48*F48</f>
        <v>0</v>
      </c>
      <c r="H48" s="170"/>
      <c r="I48" s="170"/>
      <c r="O48" s="171">
        <v>1</v>
      </c>
    </row>
    <row r="49" spans="1:104" ht="22.5" x14ac:dyDescent="0.2">
      <c r="A49" s="198">
        <v>36</v>
      </c>
      <c r="B49" s="172" t="s">
        <v>506</v>
      </c>
      <c r="C49" s="173" t="s">
        <v>507</v>
      </c>
      <c r="D49" s="174" t="s">
        <v>83</v>
      </c>
      <c r="E49" s="175">
        <v>4</v>
      </c>
      <c r="F49" s="175">
        <v>0</v>
      </c>
      <c r="G49" s="176">
        <f t="shared" si="9"/>
        <v>0</v>
      </c>
      <c r="O49" s="171">
        <v>2</v>
      </c>
      <c r="AA49" s="147">
        <v>1</v>
      </c>
      <c r="AB49" s="147">
        <v>1</v>
      </c>
      <c r="AC49" s="147">
        <v>1</v>
      </c>
      <c r="AZ49" s="147">
        <v>1</v>
      </c>
      <c r="BA49" s="147" t="e">
        <f>IF(AZ49=1,#REF!,0)</f>
        <v>#REF!</v>
      </c>
      <c r="BB49" s="147">
        <f>IF(AZ49=2,#REF!,0)</f>
        <v>0</v>
      </c>
      <c r="BC49" s="147">
        <f>IF(AZ49=3,#REF!,0)</f>
        <v>0</v>
      </c>
      <c r="BD49" s="147">
        <f>IF(AZ49=4,#REF!,0)</f>
        <v>0</v>
      </c>
      <c r="BE49" s="147">
        <f>IF(AZ49=5,#REF!,0)</f>
        <v>0</v>
      </c>
      <c r="CA49" s="177">
        <v>1</v>
      </c>
      <c r="CB49" s="177">
        <v>1</v>
      </c>
      <c r="CZ49" s="147">
        <v>5.45E-3</v>
      </c>
    </row>
    <row r="50" spans="1:104" x14ac:dyDescent="0.2">
      <c r="A50" s="198">
        <v>37</v>
      </c>
      <c r="B50" s="172" t="s">
        <v>508</v>
      </c>
      <c r="C50" s="173" t="s">
        <v>513</v>
      </c>
      <c r="D50" s="174" t="s">
        <v>83</v>
      </c>
      <c r="E50" s="175">
        <v>4</v>
      </c>
      <c r="F50" s="175">
        <v>0</v>
      </c>
      <c r="G50" s="176">
        <f t="shared" ref="G50" si="10">E50*F50</f>
        <v>0</v>
      </c>
      <c r="O50" s="171">
        <v>2</v>
      </c>
      <c r="AA50" s="147">
        <v>1</v>
      </c>
      <c r="AB50" s="147">
        <v>1</v>
      </c>
      <c r="AC50" s="147">
        <v>1</v>
      </c>
      <c r="AZ50" s="147">
        <v>1</v>
      </c>
      <c r="BA50" s="147" t="e">
        <f>IF(AZ50=1,#REF!,0)</f>
        <v>#REF!</v>
      </c>
      <c r="BB50" s="147">
        <f>IF(AZ50=2,#REF!,0)</f>
        <v>0</v>
      </c>
      <c r="BC50" s="147">
        <f>IF(AZ50=3,#REF!,0)</f>
        <v>0</v>
      </c>
      <c r="BD50" s="147">
        <f>IF(AZ50=4,#REF!,0)</f>
        <v>0</v>
      </c>
      <c r="BE50" s="147">
        <f>IF(AZ50=5,#REF!,0)</f>
        <v>0</v>
      </c>
      <c r="CA50" s="177">
        <v>1</v>
      </c>
      <c r="CB50" s="177">
        <v>1</v>
      </c>
      <c r="CZ50" s="147">
        <v>5.0000000000000001E-3</v>
      </c>
    </row>
    <row r="51" spans="1:104" x14ac:dyDescent="0.2">
      <c r="A51" s="198">
        <v>38</v>
      </c>
      <c r="B51" s="172" t="s">
        <v>508</v>
      </c>
      <c r="C51" s="173" t="s">
        <v>514</v>
      </c>
      <c r="D51" s="174" t="s">
        <v>83</v>
      </c>
      <c r="E51" s="175">
        <v>1</v>
      </c>
      <c r="F51" s="175">
        <v>0</v>
      </c>
      <c r="G51" s="176">
        <f t="shared" si="9"/>
        <v>0</v>
      </c>
      <c r="O51" s="171">
        <v>2</v>
      </c>
      <c r="AA51" s="147">
        <v>1</v>
      </c>
      <c r="AB51" s="147">
        <v>1</v>
      </c>
      <c r="AC51" s="147">
        <v>1</v>
      </c>
      <c r="AZ51" s="147">
        <v>1</v>
      </c>
      <c r="BA51" s="147" t="e">
        <f>IF(AZ51=1,#REF!,0)</f>
        <v>#REF!</v>
      </c>
      <c r="BB51" s="147">
        <f>IF(AZ51=2,#REF!,0)</f>
        <v>0</v>
      </c>
      <c r="BC51" s="147">
        <f>IF(AZ51=3,#REF!,0)</f>
        <v>0</v>
      </c>
      <c r="BD51" s="147">
        <f>IF(AZ51=4,#REF!,0)</f>
        <v>0</v>
      </c>
      <c r="BE51" s="147">
        <f>IF(AZ51=5,#REF!,0)</f>
        <v>0</v>
      </c>
      <c r="CA51" s="177">
        <v>1</v>
      </c>
      <c r="CB51" s="177">
        <v>1</v>
      </c>
      <c r="CZ51" s="147">
        <v>0.01</v>
      </c>
    </row>
    <row r="52" spans="1:104" ht="35.25" customHeight="1" x14ac:dyDescent="0.2">
      <c r="A52" s="198">
        <v>39</v>
      </c>
      <c r="B52" s="172" t="s">
        <v>509</v>
      </c>
      <c r="C52" s="173" t="s">
        <v>510</v>
      </c>
      <c r="D52" s="174" t="s">
        <v>80</v>
      </c>
      <c r="E52" s="175">
        <v>15.76</v>
      </c>
      <c r="F52" s="175">
        <v>0</v>
      </c>
      <c r="G52" s="176">
        <f t="shared" si="9"/>
        <v>0</v>
      </c>
      <c r="O52" s="171">
        <v>2</v>
      </c>
      <c r="AA52" s="147">
        <v>1</v>
      </c>
      <c r="AB52" s="147">
        <v>1</v>
      </c>
      <c r="AC52" s="147">
        <v>1</v>
      </c>
      <c r="AZ52" s="147">
        <v>1</v>
      </c>
      <c r="BA52" s="147" t="e">
        <f>IF(AZ52=1,#REF!,0)</f>
        <v>#REF!</v>
      </c>
      <c r="BB52" s="147">
        <f>IF(AZ52=2,#REF!,0)</f>
        <v>0</v>
      </c>
      <c r="BC52" s="147">
        <f>IF(AZ52=3,#REF!,0)</f>
        <v>0</v>
      </c>
      <c r="BD52" s="147">
        <f>IF(AZ52=4,#REF!,0)</f>
        <v>0</v>
      </c>
      <c r="BE52" s="147">
        <f>IF(AZ52=5,#REF!,0)</f>
        <v>0</v>
      </c>
      <c r="CA52" s="177">
        <v>1</v>
      </c>
      <c r="CB52" s="177">
        <v>1</v>
      </c>
      <c r="CZ52" s="147">
        <v>2.5000000000000001E-3</v>
      </c>
    </row>
    <row r="53" spans="1:104" ht="33.75" x14ac:dyDescent="0.2">
      <c r="A53" s="198">
        <v>40</v>
      </c>
      <c r="B53" s="172" t="s">
        <v>511</v>
      </c>
      <c r="C53" s="173" t="s">
        <v>512</v>
      </c>
      <c r="D53" s="174" t="s">
        <v>80</v>
      </c>
      <c r="E53" s="175">
        <v>3.36</v>
      </c>
      <c r="F53" s="175">
        <v>0</v>
      </c>
      <c r="G53" s="176">
        <f t="shared" si="9"/>
        <v>0</v>
      </c>
      <c r="O53" s="171">
        <v>2</v>
      </c>
      <c r="AA53" s="147">
        <v>1</v>
      </c>
      <c r="AB53" s="147">
        <v>1</v>
      </c>
      <c r="AC53" s="147">
        <v>1</v>
      </c>
      <c r="AZ53" s="147">
        <v>1</v>
      </c>
      <c r="BA53" s="147" t="e">
        <f>IF(AZ53=1,#REF!,0)</f>
        <v>#REF!</v>
      </c>
      <c r="BB53" s="147">
        <f>IF(AZ53=2,#REF!,0)</f>
        <v>0</v>
      </c>
      <c r="BC53" s="147">
        <f>IF(AZ53=3,#REF!,0)</f>
        <v>0</v>
      </c>
      <c r="BD53" s="147">
        <f>IF(AZ53=4,#REF!,0)</f>
        <v>0</v>
      </c>
      <c r="BE53" s="147">
        <f>IF(AZ53=5,#REF!,0)</f>
        <v>0</v>
      </c>
      <c r="CA53" s="177">
        <v>1</v>
      </c>
      <c r="CB53" s="177">
        <v>1</v>
      </c>
      <c r="CZ53" s="147">
        <v>3.022E-2</v>
      </c>
    </row>
    <row r="54" spans="1:104" ht="22.5" x14ac:dyDescent="0.2">
      <c r="A54" s="198">
        <v>41</v>
      </c>
      <c r="B54" s="172" t="s">
        <v>413</v>
      </c>
      <c r="C54" s="173" t="s">
        <v>536</v>
      </c>
      <c r="D54" s="174" t="s">
        <v>80</v>
      </c>
      <c r="E54" s="175">
        <v>230.4</v>
      </c>
      <c r="F54" s="175">
        <v>0</v>
      </c>
      <c r="G54" s="176">
        <f>E54*F54</f>
        <v>0</v>
      </c>
      <c r="O54" s="171"/>
      <c r="CA54" s="177"/>
      <c r="CB54" s="177"/>
    </row>
    <row r="55" spans="1:104" ht="22.5" x14ac:dyDescent="0.2">
      <c r="A55" s="198">
        <v>42</v>
      </c>
      <c r="B55" s="172" t="s">
        <v>534</v>
      </c>
      <c r="C55" s="173" t="s">
        <v>535</v>
      </c>
      <c r="D55" s="174" t="s">
        <v>80</v>
      </c>
      <c r="E55" s="175">
        <v>62.19</v>
      </c>
      <c r="F55" s="175">
        <v>0</v>
      </c>
      <c r="G55" s="176">
        <f>E55*F55</f>
        <v>0</v>
      </c>
      <c r="O55" s="171">
        <v>2</v>
      </c>
      <c r="AA55" s="147">
        <v>1</v>
      </c>
      <c r="AB55" s="147">
        <v>1</v>
      </c>
      <c r="AC55" s="147">
        <v>1</v>
      </c>
      <c r="AZ55" s="147">
        <v>1</v>
      </c>
      <c r="BA55" s="147" t="e">
        <f>IF(AZ55=1,#REF!,0)</f>
        <v>#REF!</v>
      </c>
      <c r="BB55" s="147">
        <f>IF(AZ55=2,#REF!,0)</f>
        <v>0</v>
      </c>
      <c r="BC55" s="147">
        <f>IF(AZ55=3,#REF!,0)</f>
        <v>0</v>
      </c>
      <c r="BD55" s="147">
        <f>IF(AZ55=4,#REF!,0)</f>
        <v>0</v>
      </c>
      <c r="BE55" s="147">
        <f>IF(AZ55=5,#REF!,0)</f>
        <v>0</v>
      </c>
      <c r="CA55" s="177">
        <v>1</v>
      </c>
      <c r="CB55" s="177">
        <v>1</v>
      </c>
      <c r="CZ55" s="147">
        <v>8.0000000000000007E-5</v>
      </c>
    </row>
    <row r="56" spans="1:104" ht="22.5" x14ac:dyDescent="0.2">
      <c r="A56" s="198">
        <v>43</v>
      </c>
      <c r="B56" s="172" t="s">
        <v>413</v>
      </c>
      <c r="C56" s="173" t="s">
        <v>550</v>
      </c>
      <c r="D56" s="174" t="s">
        <v>80</v>
      </c>
      <c r="E56" s="175">
        <v>56.18</v>
      </c>
      <c r="F56" s="175">
        <v>0</v>
      </c>
      <c r="G56" s="176">
        <f>E56*F56</f>
        <v>0</v>
      </c>
      <c r="O56" s="171">
        <v>4</v>
      </c>
      <c r="BA56" s="185" t="e">
        <f>SUM(BA48:BA55)</f>
        <v>#REF!</v>
      </c>
      <c r="BB56" s="185">
        <f>SUM(BB48:BB55)</f>
        <v>0</v>
      </c>
      <c r="BC56" s="185">
        <f>SUM(BC48:BC55)</f>
        <v>0</v>
      </c>
      <c r="BD56" s="185">
        <f>SUM(BD48:BD55)</f>
        <v>0</v>
      </c>
      <c r="BE56" s="185">
        <f>SUM(BE48:BE55)</f>
        <v>0</v>
      </c>
    </row>
    <row r="57" spans="1:104" x14ac:dyDescent="0.2">
      <c r="A57" s="198">
        <v>44</v>
      </c>
      <c r="B57" s="172" t="s">
        <v>87</v>
      </c>
      <c r="C57" s="173" t="s">
        <v>260</v>
      </c>
      <c r="D57" s="174" t="s">
        <v>80</v>
      </c>
      <c r="E57" s="175">
        <v>15.76</v>
      </c>
      <c r="F57" s="175">
        <v>0</v>
      </c>
      <c r="G57" s="176">
        <f t="shared" ref="G57" si="11">E57*F57</f>
        <v>0</v>
      </c>
      <c r="O57" s="171">
        <v>2</v>
      </c>
      <c r="AA57" s="147">
        <v>1</v>
      </c>
      <c r="AB57" s="147">
        <v>1</v>
      </c>
      <c r="AC57" s="147">
        <v>1</v>
      </c>
      <c r="AZ57" s="147">
        <v>1</v>
      </c>
      <c r="BA57" s="147" t="e">
        <f>IF(AZ57=1,#REF!,0)</f>
        <v>#REF!</v>
      </c>
      <c r="BB57" s="147">
        <f>IF(AZ57=2,#REF!,0)</f>
        <v>0</v>
      </c>
      <c r="BC57" s="147">
        <f>IF(AZ57=3,#REF!,0)</f>
        <v>0</v>
      </c>
      <c r="BD57" s="147">
        <f>IF(AZ57=4,#REF!,0)</f>
        <v>0</v>
      </c>
      <c r="BE57" s="147">
        <f>IF(AZ57=5,#REF!,0)</f>
        <v>0</v>
      </c>
      <c r="CA57" s="177">
        <v>1</v>
      </c>
      <c r="CB57" s="177">
        <v>1</v>
      </c>
      <c r="CZ57" s="147">
        <v>1.3849999999999999E-2</v>
      </c>
    </row>
    <row r="58" spans="1:104" x14ac:dyDescent="0.2">
      <c r="A58" s="198">
        <v>45</v>
      </c>
      <c r="B58" s="172" t="s">
        <v>93</v>
      </c>
      <c r="C58" s="173" t="s">
        <v>94</v>
      </c>
      <c r="D58" s="174" t="s">
        <v>80</v>
      </c>
      <c r="E58" s="175">
        <v>31.52</v>
      </c>
      <c r="F58" s="175">
        <v>0</v>
      </c>
      <c r="G58" s="176">
        <f t="shared" ref="G58:G62" si="12">E58*F58</f>
        <v>0</v>
      </c>
      <c r="O58" s="171">
        <v>2</v>
      </c>
      <c r="AA58" s="147">
        <v>1</v>
      </c>
      <c r="AB58" s="147">
        <v>0</v>
      </c>
      <c r="AC58" s="147">
        <v>0</v>
      </c>
      <c r="AZ58" s="147">
        <v>1</v>
      </c>
      <c r="BA58" s="147" t="e">
        <f>IF(AZ58=1,#REF!,0)</f>
        <v>#REF!</v>
      </c>
      <c r="BB58" s="147">
        <f>IF(AZ58=2,#REF!,0)</f>
        <v>0</v>
      </c>
      <c r="BC58" s="147">
        <f>IF(AZ58=3,#REF!,0)</f>
        <v>0</v>
      </c>
      <c r="BD58" s="147">
        <f>IF(AZ58=4,#REF!,0)</f>
        <v>0</v>
      </c>
      <c r="BE58" s="147">
        <f>IF(AZ58=5,#REF!,0)</f>
        <v>0</v>
      </c>
      <c r="CA58" s="177">
        <v>1</v>
      </c>
      <c r="CB58" s="177">
        <v>0</v>
      </c>
      <c r="CZ58" s="147">
        <v>1.602E-2</v>
      </c>
    </row>
    <row r="59" spans="1:104" x14ac:dyDescent="0.2">
      <c r="A59" s="198">
        <v>46</v>
      </c>
      <c r="B59" s="172" t="s">
        <v>95</v>
      </c>
      <c r="C59" s="173" t="s">
        <v>96</v>
      </c>
      <c r="D59" s="174" t="s">
        <v>80</v>
      </c>
      <c r="E59" s="175">
        <v>31.52</v>
      </c>
      <c r="F59" s="175">
        <v>0</v>
      </c>
      <c r="G59" s="176">
        <f t="shared" si="12"/>
        <v>0</v>
      </c>
      <c r="O59" s="171">
        <v>2</v>
      </c>
      <c r="AA59" s="147">
        <v>1</v>
      </c>
      <c r="AB59" s="147">
        <v>1</v>
      </c>
      <c r="AC59" s="147">
        <v>1</v>
      </c>
      <c r="AZ59" s="147">
        <v>1</v>
      </c>
      <c r="BA59" s="147">
        <f>IF(AZ59=1,G112,0)</f>
        <v>0</v>
      </c>
      <c r="BB59" s="147">
        <f>IF(AZ59=2,G112,0)</f>
        <v>0</v>
      </c>
      <c r="BC59" s="147">
        <f>IF(AZ59=3,G112,0)</f>
        <v>0</v>
      </c>
      <c r="BD59" s="147">
        <f>IF(AZ59=4,G112,0)</f>
        <v>0</v>
      </c>
      <c r="BE59" s="147">
        <f>IF(AZ59=5,G112,0)</f>
        <v>0</v>
      </c>
      <c r="CA59" s="177">
        <v>1</v>
      </c>
      <c r="CB59" s="177">
        <v>1</v>
      </c>
      <c r="CZ59" s="147">
        <v>2.5249999999999999</v>
      </c>
    </row>
    <row r="60" spans="1:104" x14ac:dyDescent="0.2">
      <c r="A60" s="198">
        <v>47</v>
      </c>
      <c r="B60" s="172" t="s">
        <v>97</v>
      </c>
      <c r="C60" s="173" t="s">
        <v>98</v>
      </c>
      <c r="D60" s="174" t="s">
        <v>86</v>
      </c>
      <c r="E60" s="175">
        <v>0.65</v>
      </c>
      <c r="F60" s="175"/>
      <c r="G60" s="176">
        <f t="shared" si="12"/>
        <v>0</v>
      </c>
      <c r="O60" s="171">
        <v>2</v>
      </c>
      <c r="AA60" s="147">
        <v>1</v>
      </c>
      <c r="AB60" s="147">
        <v>1</v>
      </c>
      <c r="AC60" s="147">
        <v>1</v>
      </c>
      <c r="AZ60" s="147">
        <v>1</v>
      </c>
      <c r="BA60" s="147" t="e">
        <f>IF(AZ60=1,#REF!,0)</f>
        <v>#REF!</v>
      </c>
      <c r="BB60" s="147">
        <f>IF(AZ60=2,#REF!,0)</f>
        <v>0</v>
      </c>
      <c r="BC60" s="147">
        <f>IF(AZ60=3,#REF!,0)</f>
        <v>0</v>
      </c>
      <c r="BD60" s="147">
        <f>IF(AZ60=4,#REF!,0)</f>
        <v>0</v>
      </c>
      <c r="BE60" s="147">
        <f>IF(AZ60=5,#REF!,0)</f>
        <v>0</v>
      </c>
      <c r="CA60" s="177">
        <v>1</v>
      </c>
      <c r="CB60" s="177">
        <v>1</v>
      </c>
      <c r="CZ60" s="147">
        <v>1.0662499999999999</v>
      </c>
    </row>
    <row r="61" spans="1:104" ht="22.5" x14ac:dyDescent="0.2">
      <c r="A61" s="198">
        <v>48</v>
      </c>
      <c r="B61" s="172" t="s">
        <v>261</v>
      </c>
      <c r="C61" s="173" t="s">
        <v>505</v>
      </c>
      <c r="D61" s="213" t="s">
        <v>92</v>
      </c>
      <c r="E61" s="214">
        <v>6.56</v>
      </c>
      <c r="F61" s="175">
        <v>0</v>
      </c>
      <c r="G61" s="215">
        <f t="shared" si="12"/>
        <v>0</v>
      </c>
      <c r="O61" s="171"/>
      <c r="CA61" s="177"/>
      <c r="CB61" s="177"/>
    </row>
    <row r="62" spans="1:104" x14ac:dyDescent="0.2">
      <c r="A62" s="198">
        <v>49</v>
      </c>
      <c r="B62" s="172" t="s">
        <v>527</v>
      </c>
      <c r="C62" s="173" t="s">
        <v>263</v>
      </c>
      <c r="D62" s="174" t="s">
        <v>99</v>
      </c>
      <c r="E62" s="175">
        <v>4</v>
      </c>
      <c r="F62" s="175">
        <v>0</v>
      </c>
      <c r="G62" s="176">
        <f t="shared" si="12"/>
        <v>0</v>
      </c>
      <c r="O62" s="171"/>
      <c r="BA62" s="185"/>
      <c r="BB62" s="185"/>
      <c r="BC62" s="185"/>
      <c r="BD62" s="185"/>
      <c r="BE62" s="185"/>
    </row>
    <row r="63" spans="1:104" x14ac:dyDescent="0.2">
      <c r="A63" s="178"/>
      <c r="B63" s="179" t="s">
        <v>75</v>
      </c>
      <c r="C63" s="180" t="str">
        <f>CONCATENATE(B47," ",C47)</f>
        <v>4 Vodorovné konstrukce</v>
      </c>
      <c r="D63" s="181"/>
      <c r="E63" s="182"/>
      <c r="F63" s="183"/>
      <c r="G63" s="184">
        <f>SUM(G47:G62)</f>
        <v>0</v>
      </c>
      <c r="O63" s="171"/>
      <c r="BA63" s="185"/>
      <c r="BB63" s="185"/>
      <c r="BC63" s="185"/>
      <c r="BD63" s="185"/>
      <c r="BE63" s="185"/>
    </row>
    <row r="64" spans="1:104" x14ac:dyDescent="0.2">
      <c r="A64" s="164" t="s">
        <v>74</v>
      </c>
      <c r="B64" s="165" t="s">
        <v>414</v>
      </c>
      <c r="C64" s="166" t="s">
        <v>415</v>
      </c>
      <c r="D64" s="167"/>
      <c r="E64" s="168"/>
      <c r="F64" s="168"/>
      <c r="G64" s="169"/>
      <c r="H64" s="170"/>
      <c r="I64" s="170"/>
      <c r="O64" s="171">
        <v>1</v>
      </c>
    </row>
    <row r="65" spans="1:104" x14ac:dyDescent="0.2">
      <c r="A65" s="198">
        <v>50</v>
      </c>
      <c r="B65" s="172" t="s">
        <v>416</v>
      </c>
      <c r="C65" s="173" t="s">
        <v>417</v>
      </c>
      <c r="D65" s="174" t="s">
        <v>80</v>
      </c>
      <c r="E65" s="175">
        <v>104.58</v>
      </c>
      <c r="F65" s="175">
        <v>0</v>
      </c>
      <c r="G65" s="176">
        <f>E65*F65</f>
        <v>0</v>
      </c>
      <c r="O65" s="171">
        <v>2</v>
      </c>
      <c r="AA65" s="147">
        <v>1</v>
      </c>
      <c r="AB65" s="147">
        <v>1</v>
      </c>
      <c r="AC65" s="147">
        <v>1</v>
      </c>
      <c r="AZ65" s="147">
        <v>1</v>
      </c>
      <c r="BA65" s="147">
        <f>IF(AZ65=1,G122,0)</f>
        <v>0</v>
      </c>
      <c r="BB65" s="147">
        <f>IF(AZ65=2,G122,0)</f>
        <v>0</v>
      </c>
      <c r="BC65" s="147">
        <f>IF(AZ65=3,G122,0)</f>
        <v>0</v>
      </c>
      <c r="BD65" s="147">
        <f>IF(AZ65=4,G122,0)</f>
        <v>0</v>
      </c>
      <c r="BE65" s="147">
        <f>IF(AZ65=5,G122,0)</f>
        <v>0</v>
      </c>
      <c r="CA65" s="177">
        <v>1</v>
      </c>
      <c r="CB65" s="177">
        <v>1</v>
      </c>
      <c r="CZ65" s="147">
        <v>1.8380000000000001E-2</v>
      </c>
    </row>
    <row r="66" spans="1:104" x14ac:dyDescent="0.2">
      <c r="A66" s="198">
        <v>51</v>
      </c>
      <c r="B66" s="172" t="s">
        <v>418</v>
      </c>
      <c r="C66" s="173" t="s">
        <v>419</v>
      </c>
      <c r="D66" s="174" t="s">
        <v>80</v>
      </c>
      <c r="E66" s="175">
        <v>73.88</v>
      </c>
      <c r="F66" s="175">
        <v>0</v>
      </c>
      <c r="G66" s="176">
        <f>E66*F66</f>
        <v>0</v>
      </c>
      <c r="O66" s="171">
        <v>2</v>
      </c>
      <c r="AA66" s="147">
        <v>1</v>
      </c>
      <c r="AB66" s="147">
        <v>1</v>
      </c>
      <c r="AC66" s="147">
        <v>1</v>
      </c>
      <c r="AZ66" s="147">
        <v>1</v>
      </c>
      <c r="BA66" s="147">
        <f>IF(AZ66=1,G123,0)</f>
        <v>0</v>
      </c>
      <c r="BB66" s="147">
        <f>IF(AZ66=2,G123,0)</f>
        <v>0</v>
      </c>
      <c r="BC66" s="147">
        <f>IF(AZ66=3,G123,0)</f>
        <v>0</v>
      </c>
      <c r="BD66" s="147">
        <f>IF(AZ66=4,G123,0)</f>
        <v>0</v>
      </c>
      <c r="BE66" s="147">
        <f>IF(AZ66=5,G123,0)</f>
        <v>0</v>
      </c>
      <c r="CA66" s="177">
        <v>1</v>
      </c>
      <c r="CB66" s="177">
        <v>1</v>
      </c>
      <c r="CZ66" s="147">
        <v>8.4999999999999995E-4</v>
      </c>
    </row>
    <row r="67" spans="1:104" x14ac:dyDescent="0.2">
      <c r="A67" s="198">
        <v>52</v>
      </c>
      <c r="B67" s="172" t="s">
        <v>420</v>
      </c>
      <c r="C67" s="173" t="s">
        <v>421</v>
      </c>
      <c r="D67" s="174" t="s">
        <v>80</v>
      </c>
      <c r="E67" s="175">
        <v>189.08</v>
      </c>
      <c r="F67" s="175">
        <v>0</v>
      </c>
      <c r="G67" s="176"/>
      <c r="O67" s="171">
        <v>2</v>
      </c>
      <c r="AA67" s="147">
        <v>1</v>
      </c>
      <c r="AB67" s="147">
        <v>1</v>
      </c>
      <c r="AC67" s="147">
        <v>1</v>
      </c>
      <c r="AZ67" s="147">
        <v>1</v>
      </c>
      <c r="BA67" s="147">
        <f>IF(AZ67=1,G124,0)</f>
        <v>0</v>
      </c>
      <c r="BB67" s="147">
        <f>IF(AZ67=2,G124,0)</f>
        <v>0</v>
      </c>
      <c r="BC67" s="147">
        <f>IF(AZ67=3,G124,0)</f>
        <v>0</v>
      </c>
      <c r="BD67" s="147">
        <f>IF(AZ67=4,G124,0)</f>
        <v>0</v>
      </c>
      <c r="BE67" s="147">
        <f>IF(AZ67=5,G124,0)</f>
        <v>0</v>
      </c>
      <c r="CA67" s="177">
        <v>1</v>
      </c>
      <c r="CB67" s="177">
        <v>1</v>
      </c>
      <c r="CZ67" s="147">
        <v>0</v>
      </c>
    </row>
    <row r="68" spans="1:104" x14ac:dyDescent="0.2">
      <c r="A68" s="198">
        <v>53</v>
      </c>
      <c r="B68" s="172" t="s">
        <v>422</v>
      </c>
      <c r="C68" s="173" t="s">
        <v>539</v>
      </c>
      <c r="D68" s="174" t="s">
        <v>80</v>
      </c>
      <c r="E68" s="175">
        <v>73.88</v>
      </c>
      <c r="F68" s="175">
        <v>0</v>
      </c>
      <c r="G68" s="176">
        <f>E68*F68</f>
        <v>0</v>
      </c>
      <c r="O68" s="171">
        <v>2</v>
      </c>
      <c r="AA68" s="147">
        <v>1</v>
      </c>
      <c r="AB68" s="147">
        <v>1</v>
      </c>
      <c r="AC68" s="147">
        <v>1</v>
      </c>
      <c r="AZ68" s="147">
        <v>1</v>
      </c>
      <c r="BA68" s="147">
        <f>IF(AZ68=1,G129,0)</f>
        <v>0</v>
      </c>
      <c r="BB68" s="147">
        <f>IF(AZ68=2,G129,0)</f>
        <v>0</v>
      </c>
      <c r="BC68" s="147">
        <f>IF(AZ68=3,G129,0)</f>
        <v>0</v>
      </c>
      <c r="BD68" s="147">
        <f>IF(AZ68=4,G129,0)</f>
        <v>0</v>
      </c>
      <c r="BE68" s="147">
        <f>IF(AZ68=5,G129,0)</f>
        <v>0</v>
      </c>
      <c r="CA68" s="177">
        <v>1</v>
      </c>
      <c r="CB68" s="177">
        <v>1</v>
      </c>
      <c r="CZ68" s="147">
        <v>5.9199999999999999E-3</v>
      </c>
    </row>
    <row r="69" spans="1:104" x14ac:dyDescent="0.2">
      <c r="A69" s="178"/>
      <c r="B69" s="179" t="s">
        <v>75</v>
      </c>
      <c r="C69" s="180" t="str">
        <f>CONCATENATE(B64," ",C64)</f>
        <v>5 Komunikace</v>
      </c>
      <c r="D69" s="181"/>
      <c r="E69" s="182"/>
      <c r="F69" s="183"/>
      <c r="G69" s="184">
        <f>SUM(G64:G68)</f>
        <v>0</v>
      </c>
      <c r="O69" s="171">
        <v>4</v>
      </c>
      <c r="BA69" s="185">
        <f>SUM(BA64:BA68)</f>
        <v>0</v>
      </c>
      <c r="BB69" s="185">
        <f>SUM(BB64:BB68)</f>
        <v>0</v>
      </c>
      <c r="BC69" s="185">
        <f>SUM(BC64:BC68)</f>
        <v>0</v>
      </c>
      <c r="BD69" s="185">
        <f>SUM(BD64:BD68)</f>
        <v>0</v>
      </c>
      <c r="BE69" s="185">
        <f>SUM(BE64:BE68)</f>
        <v>0</v>
      </c>
    </row>
    <row r="70" spans="1:104" x14ac:dyDescent="0.2">
      <c r="A70" s="164" t="s">
        <v>74</v>
      </c>
      <c r="B70" s="165" t="s">
        <v>100</v>
      </c>
      <c r="C70" s="166" t="s">
        <v>101</v>
      </c>
      <c r="D70" s="167"/>
      <c r="E70" s="168"/>
      <c r="F70" s="168"/>
      <c r="G70" s="169"/>
      <c r="H70" s="170"/>
      <c r="I70" s="170"/>
      <c r="O70" s="171">
        <v>1</v>
      </c>
    </row>
    <row r="71" spans="1:104" x14ac:dyDescent="0.2">
      <c r="A71" s="198">
        <v>54</v>
      </c>
      <c r="B71" s="172" t="s">
        <v>423</v>
      </c>
      <c r="C71" s="173" t="s">
        <v>551</v>
      </c>
      <c r="D71" s="174" t="s">
        <v>80</v>
      </c>
      <c r="E71" s="175">
        <v>206.24</v>
      </c>
      <c r="F71" s="175">
        <v>0</v>
      </c>
      <c r="G71" s="176">
        <f t="shared" ref="G71:G81" si="13">E71*F71</f>
        <v>0</v>
      </c>
      <c r="H71" s="170"/>
      <c r="I71" s="170"/>
      <c r="O71" s="171">
        <v>1</v>
      </c>
    </row>
    <row r="72" spans="1:104" x14ac:dyDescent="0.2">
      <c r="A72" s="198">
        <v>55</v>
      </c>
      <c r="B72" s="172" t="s">
        <v>102</v>
      </c>
      <c r="C72" s="173" t="s">
        <v>552</v>
      </c>
      <c r="D72" s="174" t="s">
        <v>80</v>
      </c>
      <c r="E72" s="175">
        <v>765.7</v>
      </c>
      <c r="F72" s="175">
        <v>0</v>
      </c>
      <c r="G72" s="176">
        <f t="shared" si="13"/>
        <v>0</v>
      </c>
      <c r="O72" s="171">
        <v>2</v>
      </c>
      <c r="AA72" s="147">
        <v>1</v>
      </c>
      <c r="AB72" s="147">
        <v>1</v>
      </c>
      <c r="AC72" s="147">
        <v>1</v>
      </c>
      <c r="AZ72" s="147">
        <v>1</v>
      </c>
      <c r="BA72" s="147">
        <f>IF(AZ72=1,G144,0)</f>
        <v>0</v>
      </c>
      <c r="BB72" s="147">
        <f>IF(AZ72=2,G144,0)</f>
        <v>0</v>
      </c>
      <c r="BC72" s="147">
        <f>IF(AZ72=3,G144,0)</f>
        <v>0</v>
      </c>
      <c r="BD72" s="147">
        <f>IF(AZ72=4,G144,0)</f>
        <v>0</v>
      </c>
      <c r="BE72" s="147">
        <f>IF(AZ72=5,G144,0)</f>
        <v>0</v>
      </c>
      <c r="CA72" s="177">
        <v>1</v>
      </c>
      <c r="CB72" s="177">
        <v>1</v>
      </c>
      <c r="CZ72" s="147">
        <v>1.2800000000000001E-3</v>
      </c>
    </row>
    <row r="73" spans="1:104" x14ac:dyDescent="0.2">
      <c r="A73" s="198">
        <v>56</v>
      </c>
      <c r="B73" s="172" t="s">
        <v>103</v>
      </c>
      <c r="C73" s="173" t="s">
        <v>553</v>
      </c>
      <c r="D73" s="174" t="s">
        <v>80</v>
      </c>
      <c r="E73" s="175">
        <v>961.94</v>
      </c>
      <c r="F73" s="175">
        <v>0</v>
      </c>
      <c r="G73" s="176">
        <f t="shared" si="13"/>
        <v>0</v>
      </c>
      <c r="O73" s="171">
        <v>2</v>
      </c>
      <c r="AA73" s="147">
        <v>1</v>
      </c>
      <c r="AB73" s="147">
        <v>1</v>
      </c>
      <c r="AC73" s="147">
        <v>1</v>
      </c>
      <c r="AZ73" s="147">
        <v>1</v>
      </c>
      <c r="BA73" s="147">
        <f>IF(AZ73=1,G145,0)</f>
        <v>0</v>
      </c>
      <c r="BB73" s="147">
        <f>IF(AZ73=2,G145,0)</f>
        <v>0</v>
      </c>
      <c r="BC73" s="147">
        <f>IF(AZ73=3,G145,0)</f>
        <v>0</v>
      </c>
      <c r="BD73" s="147">
        <f>IF(AZ73=4,G145,0)</f>
        <v>0</v>
      </c>
      <c r="BE73" s="147">
        <f>IF(AZ73=5,G145,0)</f>
        <v>0</v>
      </c>
      <c r="CA73" s="177">
        <v>1</v>
      </c>
      <c r="CB73" s="177">
        <v>1</v>
      </c>
      <c r="CZ73" s="147">
        <v>1E-3</v>
      </c>
    </row>
    <row r="74" spans="1:104" x14ac:dyDescent="0.2">
      <c r="A74" s="198">
        <v>57</v>
      </c>
      <c r="B74" s="172" t="s">
        <v>252</v>
      </c>
      <c r="C74" s="173" t="s">
        <v>253</v>
      </c>
      <c r="D74" s="174" t="s">
        <v>80</v>
      </c>
      <c r="E74" s="175">
        <v>39.01</v>
      </c>
      <c r="F74" s="175">
        <v>0</v>
      </c>
      <c r="G74" s="176">
        <f t="shared" si="13"/>
        <v>0</v>
      </c>
      <c r="O74" s="171">
        <v>2</v>
      </c>
      <c r="AA74" s="147">
        <v>1</v>
      </c>
      <c r="AB74" s="147">
        <v>1</v>
      </c>
      <c r="AC74" s="147">
        <v>1</v>
      </c>
      <c r="AZ74" s="147">
        <v>1</v>
      </c>
      <c r="BA74" s="147" t="e">
        <f>IF(AZ74=1,#REF!,0)</f>
        <v>#REF!</v>
      </c>
      <c r="BB74" s="147">
        <f>IF(AZ74=2,#REF!,0)</f>
        <v>0</v>
      </c>
      <c r="BC74" s="147">
        <f>IF(AZ74=3,#REF!,0)</f>
        <v>0</v>
      </c>
      <c r="BD74" s="147">
        <f>IF(AZ74=4,#REF!,0)</f>
        <v>0</v>
      </c>
      <c r="BE74" s="147">
        <f>IF(AZ74=5,#REF!,0)</f>
        <v>0</v>
      </c>
      <c r="CA74" s="177">
        <v>1</v>
      </c>
      <c r="CB74" s="177">
        <v>1</v>
      </c>
      <c r="CZ74" s="147">
        <v>1E-3</v>
      </c>
    </row>
    <row r="75" spans="1:104" x14ac:dyDescent="0.2">
      <c r="A75" s="198">
        <v>58</v>
      </c>
      <c r="B75" s="172" t="s">
        <v>424</v>
      </c>
      <c r="C75" s="173" t="s">
        <v>425</v>
      </c>
      <c r="D75" s="174" t="s">
        <v>80</v>
      </c>
      <c r="E75" s="175">
        <v>15.6</v>
      </c>
      <c r="F75" s="175">
        <v>0</v>
      </c>
      <c r="G75" s="176">
        <f t="shared" si="13"/>
        <v>0</v>
      </c>
      <c r="O75" s="171">
        <v>2</v>
      </c>
      <c r="AA75" s="147">
        <v>1</v>
      </c>
      <c r="AB75" s="147">
        <v>3</v>
      </c>
      <c r="AC75" s="147">
        <v>3</v>
      </c>
      <c r="AZ75" s="147">
        <v>1</v>
      </c>
      <c r="BA75" s="147" t="e">
        <f>IF(AZ75=1,#REF!,0)</f>
        <v>#REF!</v>
      </c>
      <c r="BB75" s="147">
        <f>IF(AZ75=2,#REF!,0)</f>
        <v>0</v>
      </c>
      <c r="BC75" s="147">
        <f>IF(AZ75=3,#REF!,0)</f>
        <v>0</v>
      </c>
      <c r="BD75" s="147">
        <f>IF(AZ75=4,#REF!,0)</f>
        <v>0</v>
      </c>
      <c r="BE75" s="147">
        <f>IF(AZ75=5,#REF!,0)</f>
        <v>0</v>
      </c>
      <c r="CA75" s="177">
        <v>1</v>
      </c>
      <c r="CB75" s="177">
        <v>3</v>
      </c>
      <c r="CZ75" s="147">
        <v>0</v>
      </c>
    </row>
    <row r="76" spans="1:104" ht="22.5" x14ac:dyDescent="0.2">
      <c r="A76" s="198">
        <v>59</v>
      </c>
      <c r="B76" s="172" t="s">
        <v>104</v>
      </c>
      <c r="C76" s="173" t="s">
        <v>554</v>
      </c>
      <c r="D76" s="174" t="s">
        <v>80</v>
      </c>
      <c r="E76" s="175">
        <v>765.7</v>
      </c>
      <c r="F76" s="175">
        <v>0</v>
      </c>
      <c r="G76" s="176">
        <f t="shared" si="13"/>
        <v>0</v>
      </c>
      <c r="O76" s="171">
        <v>2</v>
      </c>
      <c r="AA76" s="147">
        <v>1</v>
      </c>
      <c r="AB76" s="147">
        <v>3</v>
      </c>
      <c r="AC76" s="147">
        <v>3</v>
      </c>
      <c r="AZ76" s="147">
        <v>1</v>
      </c>
      <c r="BA76" s="147" t="e">
        <f>IF(AZ76=1,#REF!,0)</f>
        <v>#REF!</v>
      </c>
      <c r="BB76" s="147">
        <f>IF(AZ76=2,#REF!,0)</f>
        <v>0</v>
      </c>
      <c r="BC76" s="147">
        <f>IF(AZ76=3,#REF!,0)</f>
        <v>0</v>
      </c>
      <c r="BD76" s="147">
        <f>IF(AZ76=4,#REF!,0)</f>
        <v>0</v>
      </c>
      <c r="BE76" s="147">
        <f>IF(AZ76=5,#REF!,0)</f>
        <v>0</v>
      </c>
      <c r="CA76" s="177">
        <v>1</v>
      </c>
      <c r="CB76" s="177">
        <v>3</v>
      </c>
      <c r="CZ76" s="147">
        <v>0</v>
      </c>
    </row>
    <row r="77" spans="1:104" x14ac:dyDescent="0.2">
      <c r="A77" s="198">
        <v>60</v>
      </c>
      <c r="B77" s="172" t="s">
        <v>426</v>
      </c>
      <c r="C77" s="173" t="s">
        <v>427</v>
      </c>
      <c r="D77" s="174" t="s">
        <v>80</v>
      </c>
      <c r="E77" s="175">
        <v>206.24</v>
      </c>
      <c r="F77" s="175">
        <v>0</v>
      </c>
      <c r="G77" s="176">
        <f t="shared" si="13"/>
        <v>0</v>
      </c>
      <c r="O77" s="171">
        <v>2</v>
      </c>
      <c r="AA77" s="147">
        <v>1</v>
      </c>
      <c r="AB77" s="147">
        <v>3</v>
      </c>
      <c r="AC77" s="147">
        <v>3</v>
      </c>
      <c r="AZ77" s="147">
        <v>1</v>
      </c>
      <c r="BA77" s="147" t="e">
        <f>IF(AZ77=1,#REF!,0)</f>
        <v>#REF!</v>
      </c>
      <c r="BB77" s="147">
        <f>IF(AZ77=2,#REF!,0)</f>
        <v>0</v>
      </c>
      <c r="BC77" s="147">
        <f>IF(AZ77=3,#REF!,0)</f>
        <v>0</v>
      </c>
      <c r="BD77" s="147">
        <f>IF(AZ77=4,#REF!,0)</f>
        <v>0</v>
      </c>
      <c r="BE77" s="147">
        <f>IF(AZ77=5,#REF!,0)</f>
        <v>0</v>
      </c>
      <c r="CA77" s="177">
        <v>1</v>
      </c>
      <c r="CB77" s="177">
        <v>3</v>
      </c>
      <c r="CZ77" s="147">
        <v>0</v>
      </c>
    </row>
    <row r="78" spans="1:104" x14ac:dyDescent="0.2">
      <c r="A78" s="198">
        <v>61</v>
      </c>
      <c r="B78" s="172" t="s">
        <v>428</v>
      </c>
      <c r="C78" s="173" t="s">
        <v>429</v>
      </c>
      <c r="D78" s="174" t="s">
        <v>89</v>
      </c>
      <c r="E78" s="175">
        <v>24</v>
      </c>
      <c r="F78" s="175">
        <v>0</v>
      </c>
      <c r="G78" s="176">
        <f t="shared" si="13"/>
        <v>0</v>
      </c>
      <c r="O78" s="171">
        <v>4</v>
      </c>
      <c r="BA78" s="185" t="e">
        <f>SUM(BA75:BA77)</f>
        <v>#REF!</v>
      </c>
      <c r="BB78" s="185">
        <f>SUM(BB75:BB77)</f>
        <v>0</v>
      </c>
      <c r="BC78" s="185">
        <f>SUM(BC75:BC77)</f>
        <v>0</v>
      </c>
      <c r="BD78" s="185">
        <f>SUM(BD75:BD77)</f>
        <v>0</v>
      </c>
      <c r="BE78" s="185">
        <f>SUM(BE75:BE77)</f>
        <v>0</v>
      </c>
    </row>
    <row r="79" spans="1:104" ht="22.5" x14ac:dyDescent="0.2">
      <c r="A79" s="198">
        <v>62</v>
      </c>
      <c r="B79" s="172" t="s">
        <v>430</v>
      </c>
      <c r="C79" s="173" t="s">
        <v>431</v>
      </c>
      <c r="D79" s="174" t="s">
        <v>89</v>
      </c>
      <c r="E79" s="175">
        <v>105.76</v>
      </c>
      <c r="F79" s="175">
        <v>0</v>
      </c>
      <c r="G79" s="176">
        <f t="shared" si="13"/>
        <v>0</v>
      </c>
      <c r="O79" s="171">
        <v>2</v>
      </c>
      <c r="AA79" s="147">
        <v>7</v>
      </c>
      <c r="AB79" s="147">
        <v>1</v>
      </c>
      <c r="AC79" s="147">
        <v>2</v>
      </c>
      <c r="AZ79" s="147">
        <v>1</v>
      </c>
      <c r="BA79" s="147">
        <f>IF(AZ79=1,G154,0)</f>
        <v>0</v>
      </c>
      <c r="BB79" s="147">
        <f>IF(AZ79=2,G154,0)</f>
        <v>0</v>
      </c>
      <c r="BC79" s="147">
        <f>IF(AZ79=3,G154,0)</f>
        <v>0</v>
      </c>
      <c r="BD79" s="147">
        <f>IF(AZ79=4,G154,0)</f>
        <v>0</v>
      </c>
      <c r="BE79" s="147">
        <f>IF(AZ79=5,G154,0)</f>
        <v>0</v>
      </c>
      <c r="CA79" s="177">
        <v>7</v>
      </c>
      <c r="CB79" s="177">
        <v>1</v>
      </c>
      <c r="CZ79" s="147">
        <v>0</v>
      </c>
    </row>
    <row r="80" spans="1:104" x14ac:dyDescent="0.2">
      <c r="A80" s="198">
        <v>63</v>
      </c>
      <c r="B80" s="172" t="s">
        <v>432</v>
      </c>
      <c r="C80" s="173" t="s">
        <v>433</v>
      </c>
      <c r="D80" s="174" t="s">
        <v>89</v>
      </c>
      <c r="E80" s="175">
        <v>105.76</v>
      </c>
      <c r="F80" s="175">
        <v>0</v>
      </c>
      <c r="G80" s="176">
        <f t="shared" si="13"/>
        <v>0</v>
      </c>
      <c r="O80" s="171">
        <v>4</v>
      </c>
      <c r="BA80" s="185">
        <f>SUM(BA79:BA79)</f>
        <v>0</v>
      </c>
      <c r="BB80" s="185">
        <f>SUM(BB79:BB79)</f>
        <v>0</v>
      </c>
      <c r="BC80" s="185">
        <f>SUM(BC79:BC79)</f>
        <v>0</v>
      </c>
      <c r="BD80" s="185">
        <f>SUM(BD79:BD79)</f>
        <v>0</v>
      </c>
      <c r="BE80" s="185">
        <f>SUM(BE79:BE79)</f>
        <v>0</v>
      </c>
    </row>
    <row r="81" spans="1:104" x14ac:dyDescent="0.2">
      <c r="A81" s="198">
        <v>64</v>
      </c>
      <c r="B81" s="172" t="s">
        <v>105</v>
      </c>
      <c r="C81" s="173" t="s">
        <v>106</v>
      </c>
      <c r="D81" s="174" t="s">
        <v>80</v>
      </c>
      <c r="E81" s="175">
        <v>765.7</v>
      </c>
      <c r="F81" s="175">
        <v>0</v>
      </c>
      <c r="G81" s="176">
        <f t="shared" si="13"/>
        <v>0</v>
      </c>
      <c r="O81" s="171">
        <v>2</v>
      </c>
      <c r="AA81" s="147">
        <v>1</v>
      </c>
      <c r="AB81" s="147">
        <v>7</v>
      </c>
      <c r="AC81" s="147">
        <v>7</v>
      </c>
      <c r="AZ81" s="147">
        <v>2</v>
      </c>
      <c r="BA81" s="147">
        <f>IF(AZ81=1,#REF!,0)</f>
        <v>0</v>
      </c>
      <c r="BB81" s="147" t="e">
        <f>IF(AZ81=2,#REF!,0)</f>
        <v>#REF!</v>
      </c>
      <c r="BC81" s="147">
        <f>IF(AZ81=3,#REF!,0)</f>
        <v>0</v>
      </c>
      <c r="BD81" s="147">
        <f>IF(AZ81=4,#REF!,0)</f>
        <v>0</v>
      </c>
      <c r="BE81" s="147">
        <f>IF(AZ81=5,#REF!,0)</f>
        <v>0</v>
      </c>
      <c r="CA81" s="177">
        <v>1</v>
      </c>
      <c r="CB81" s="177">
        <v>7</v>
      </c>
      <c r="CZ81" s="147">
        <v>0</v>
      </c>
    </row>
    <row r="82" spans="1:104" x14ac:dyDescent="0.2">
      <c r="A82" s="178"/>
      <c r="B82" s="179" t="s">
        <v>75</v>
      </c>
      <c r="C82" s="180" t="str">
        <f>CONCATENATE(B70," ",C70)</f>
        <v>61 Upravy povrchů vnitřní</v>
      </c>
      <c r="D82" s="181"/>
      <c r="E82" s="182"/>
      <c r="F82" s="183"/>
      <c r="G82" s="184">
        <f>SUM(G70:G81)</f>
        <v>0</v>
      </c>
      <c r="O82" s="171">
        <v>2</v>
      </c>
      <c r="AA82" s="147">
        <v>1</v>
      </c>
      <c r="AB82" s="147">
        <v>7</v>
      </c>
      <c r="AC82" s="147">
        <v>7</v>
      </c>
      <c r="AZ82" s="147">
        <v>2</v>
      </c>
      <c r="BA82" s="147">
        <f>IF(AZ82=1,#REF!,0)</f>
        <v>0</v>
      </c>
      <c r="BB82" s="147" t="e">
        <f>IF(AZ82=2,#REF!,0)</f>
        <v>#REF!</v>
      </c>
      <c r="BC82" s="147">
        <f>IF(AZ82=3,#REF!,0)</f>
        <v>0</v>
      </c>
      <c r="BD82" s="147">
        <f>IF(AZ82=4,#REF!,0)</f>
        <v>0</v>
      </c>
      <c r="BE82" s="147">
        <f>IF(AZ82=5,#REF!,0)</f>
        <v>0</v>
      </c>
      <c r="CA82" s="177">
        <v>1</v>
      </c>
      <c r="CB82" s="177">
        <v>7</v>
      </c>
      <c r="CZ82" s="147">
        <v>1.7000000000000001E-4</v>
      </c>
    </row>
    <row r="83" spans="1:104" x14ac:dyDescent="0.2">
      <c r="A83" s="164" t="s">
        <v>74</v>
      </c>
      <c r="B83" s="165" t="s">
        <v>107</v>
      </c>
      <c r="C83" s="166" t="s">
        <v>108</v>
      </c>
      <c r="D83" s="167"/>
      <c r="E83" s="168"/>
      <c r="F83" s="168"/>
      <c r="G83" s="169"/>
      <c r="O83" s="171">
        <v>2</v>
      </c>
      <c r="AA83" s="147">
        <v>1</v>
      </c>
      <c r="AB83" s="147">
        <v>7</v>
      </c>
      <c r="AC83" s="147">
        <v>7</v>
      </c>
      <c r="AZ83" s="147">
        <v>2</v>
      </c>
      <c r="BA83" s="147">
        <f>IF(AZ83=1,#REF!,0)</f>
        <v>0</v>
      </c>
      <c r="BB83" s="147" t="e">
        <f>IF(AZ83=2,#REF!,0)</f>
        <v>#REF!</v>
      </c>
      <c r="BC83" s="147">
        <f>IF(AZ83=3,#REF!,0)</f>
        <v>0</v>
      </c>
      <c r="BD83" s="147">
        <f>IF(AZ83=4,#REF!,0)</f>
        <v>0</v>
      </c>
      <c r="BE83" s="147">
        <f>IF(AZ83=5,#REF!,0)</f>
        <v>0</v>
      </c>
      <c r="CA83" s="177">
        <v>1</v>
      </c>
      <c r="CB83" s="177">
        <v>7</v>
      </c>
      <c r="CZ83" s="147">
        <v>4.0999999999999999E-4</v>
      </c>
    </row>
    <row r="84" spans="1:104" ht="22.5" x14ac:dyDescent="0.2">
      <c r="A84" s="198">
        <v>65</v>
      </c>
      <c r="B84" s="172" t="s">
        <v>434</v>
      </c>
      <c r="C84" s="173" t="s">
        <v>555</v>
      </c>
      <c r="D84" s="174" t="s">
        <v>80</v>
      </c>
      <c r="E84" s="175">
        <v>31.36</v>
      </c>
      <c r="F84" s="175">
        <v>0</v>
      </c>
      <c r="G84" s="176">
        <f>E84*F84</f>
        <v>0</v>
      </c>
      <c r="O84" s="171">
        <v>2</v>
      </c>
      <c r="AA84" s="147">
        <v>1</v>
      </c>
      <c r="AB84" s="147">
        <v>7</v>
      </c>
      <c r="AC84" s="147">
        <v>7</v>
      </c>
      <c r="AZ84" s="147">
        <v>2</v>
      </c>
      <c r="BA84" s="147">
        <f>IF(AZ84=1,#REF!,0)</f>
        <v>0</v>
      </c>
      <c r="BB84" s="147" t="e">
        <f>IF(AZ84=2,#REF!,0)</f>
        <v>#REF!</v>
      </c>
      <c r="BC84" s="147">
        <f>IF(AZ84=3,#REF!,0)</f>
        <v>0</v>
      </c>
      <c r="BD84" s="147">
        <f>IF(AZ84=4,#REF!,0)</f>
        <v>0</v>
      </c>
      <c r="BE84" s="147">
        <f>IF(AZ84=5,#REF!,0)</f>
        <v>0</v>
      </c>
      <c r="CA84" s="177">
        <v>1</v>
      </c>
      <c r="CB84" s="177">
        <v>7</v>
      </c>
      <c r="CZ84" s="147">
        <v>3.5000000000000001E-3</v>
      </c>
    </row>
    <row r="85" spans="1:104" x14ac:dyDescent="0.2">
      <c r="A85" s="198">
        <v>66</v>
      </c>
      <c r="B85" s="172" t="s">
        <v>435</v>
      </c>
      <c r="C85" s="173" t="s">
        <v>556</v>
      </c>
      <c r="D85" s="174" t="s">
        <v>80</v>
      </c>
      <c r="E85" s="175">
        <v>73.599999999999994</v>
      </c>
      <c r="F85" s="175">
        <v>0</v>
      </c>
      <c r="G85" s="176">
        <f>E85*F85</f>
        <v>0</v>
      </c>
      <c r="O85" s="171">
        <v>2</v>
      </c>
      <c r="AA85" s="147">
        <v>3</v>
      </c>
      <c r="AB85" s="147">
        <v>7</v>
      </c>
      <c r="AC85" s="147">
        <v>62852265</v>
      </c>
      <c r="AZ85" s="147">
        <v>2</v>
      </c>
      <c r="BA85" s="147">
        <f>IF(AZ85=1,#REF!,0)</f>
        <v>0</v>
      </c>
      <c r="BB85" s="147" t="e">
        <f>IF(AZ85=2,#REF!,0)</f>
        <v>#REF!</v>
      </c>
      <c r="BC85" s="147">
        <f>IF(AZ85=3,#REF!,0)</f>
        <v>0</v>
      </c>
      <c r="BD85" s="147">
        <f>IF(AZ85=4,#REF!,0)</f>
        <v>0</v>
      </c>
      <c r="BE85" s="147">
        <f>IF(AZ85=5,#REF!,0)</f>
        <v>0</v>
      </c>
      <c r="CA85" s="177">
        <v>3</v>
      </c>
      <c r="CB85" s="177">
        <v>7</v>
      </c>
      <c r="CZ85" s="147">
        <v>4.4999999999999997E-3</v>
      </c>
    </row>
    <row r="86" spans="1:104" x14ac:dyDescent="0.2">
      <c r="A86" s="198">
        <v>67</v>
      </c>
      <c r="B86" s="172" t="s">
        <v>436</v>
      </c>
      <c r="C86" s="173" t="s">
        <v>557</v>
      </c>
      <c r="D86" s="174" t="s">
        <v>80</v>
      </c>
      <c r="E86" s="175">
        <v>73.599999999999994</v>
      </c>
      <c r="F86" s="175">
        <v>0</v>
      </c>
      <c r="G86" s="176">
        <f>E86*F86</f>
        <v>0</v>
      </c>
      <c r="O86" s="171">
        <v>4</v>
      </c>
      <c r="BA86" s="185">
        <f>SUM(BA81:BA85)</f>
        <v>0</v>
      </c>
      <c r="BB86" s="185" t="e">
        <f>SUM(BB81:BB85)</f>
        <v>#REF!</v>
      </c>
      <c r="BC86" s="185">
        <f>SUM(BC81:BC85)</f>
        <v>0</v>
      </c>
      <c r="BD86" s="185">
        <f>SUM(BD81:BD85)</f>
        <v>0</v>
      </c>
      <c r="BE86" s="185">
        <f>SUM(BE81:BE85)</f>
        <v>0</v>
      </c>
    </row>
    <row r="87" spans="1:104" ht="14.25" customHeight="1" x14ac:dyDescent="0.2">
      <c r="A87" s="198">
        <v>68</v>
      </c>
      <c r="B87" s="172" t="s">
        <v>437</v>
      </c>
      <c r="C87" s="173" t="s">
        <v>558</v>
      </c>
      <c r="D87" s="174" t="s">
        <v>89</v>
      </c>
      <c r="E87" s="175">
        <v>82</v>
      </c>
      <c r="F87" s="175">
        <v>0</v>
      </c>
      <c r="G87" s="176">
        <f>E87*F87</f>
        <v>0</v>
      </c>
      <c r="H87" s="170"/>
      <c r="I87" s="170"/>
      <c r="O87" s="171">
        <v>1</v>
      </c>
    </row>
    <row r="88" spans="1:104" ht="22.5" x14ac:dyDescent="0.2">
      <c r="A88" s="198">
        <v>69</v>
      </c>
      <c r="B88" s="172" t="s">
        <v>438</v>
      </c>
      <c r="C88" s="173" t="s">
        <v>559</v>
      </c>
      <c r="D88" s="174" t="s">
        <v>80</v>
      </c>
      <c r="E88" s="175">
        <v>738.6</v>
      </c>
      <c r="F88" s="175">
        <v>0</v>
      </c>
      <c r="G88" s="176">
        <f>E88*F88</f>
        <v>0</v>
      </c>
      <c r="O88" s="171">
        <v>2</v>
      </c>
      <c r="AA88" s="147">
        <v>1</v>
      </c>
      <c r="AB88" s="147">
        <v>7</v>
      </c>
      <c r="AC88" s="147">
        <v>7</v>
      </c>
      <c r="AZ88" s="147">
        <v>2</v>
      </c>
      <c r="BA88" s="147">
        <f>IF(AZ88=1,#REF!,0)</f>
        <v>0</v>
      </c>
      <c r="BB88" s="147" t="e">
        <f>IF(AZ88=2,#REF!,0)</f>
        <v>#REF!</v>
      </c>
      <c r="BC88" s="147">
        <f>IF(AZ88=3,#REF!,0)</f>
        <v>0</v>
      </c>
      <c r="BD88" s="147">
        <f>IF(AZ88=4,#REF!,0)</f>
        <v>0</v>
      </c>
      <c r="BE88" s="147">
        <f>IF(AZ88=5,#REF!,0)</f>
        <v>0</v>
      </c>
      <c r="CA88" s="177">
        <v>1</v>
      </c>
      <c r="CB88" s="177">
        <v>7</v>
      </c>
      <c r="CZ88" s="147">
        <v>2.3570000000000001E-2</v>
      </c>
    </row>
    <row r="89" spans="1:104" x14ac:dyDescent="0.2">
      <c r="A89" s="205"/>
      <c r="B89" s="206"/>
      <c r="C89" s="252" t="s">
        <v>451</v>
      </c>
      <c r="D89" s="253"/>
      <c r="E89" s="207"/>
      <c r="F89" s="175">
        <v>0</v>
      </c>
      <c r="G89" s="208"/>
      <c r="O89" s="171">
        <v>2</v>
      </c>
      <c r="AA89" s="147">
        <v>3</v>
      </c>
      <c r="AB89" s="147">
        <v>7</v>
      </c>
      <c r="AC89" s="147">
        <v>67352296</v>
      </c>
      <c r="AZ89" s="147">
        <v>2</v>
      </c>
      <c r="BA89" s="147">
        <f>IF(AZ89=1,G195,0)</f>
        <v>0</v>
      </c>
      <c r="BB89" s="147">
        <f>IF(AZ89=2,G195,0)</f>
        <v>0</v>
      </c>
      <c r="BC89" s="147">
        <f>IF(AZ89=3,G195,0)</f>
        <v>0</v>
      </c>
      <c r="BD89" s="147">
        <f>IF(AZ89=4,G195,0)</f>
        <v>0</v>
      </c>
      <c r="BE89" s="147">
        <f>IF(AZ89=5,G195,0)</f>
        <v>0</v>
      </c>
      <c r="CA89" s="177">
        <v>3</v>
      </c>
      <c r="CB89" s="177">
        <v>7</v>
      </c>
      <c r="CZ89" s="147">
        <v>1.3999999999999999E-4</v>
      </c>
    </row>
    <row r="90" spans="1:104" x14ac:dyDescent="0.2">
      <c r="A90" s="198">
        <v>70</v>
      </c>
      <c r="B90" s="172" t="s">
        <v>439</v>
      </c>
      <c r="C90" s="173" t="s">
        <v>440</v>
      </c>
      <c r="D90" s="174" t="s">
        <v>80</v>
      </c>
      <c r="E90" s="175">
        <v>738.6</v>
      </c>
      <c r="F90" s="175">
        <v>0</v>
      </c>
      <c r="G90" s="176">
        <f t="shared" ref="G90:G97" si="14">E90*F90</f>
        <v>0</v>
      </c>
      <c r="O90" s="171">
        <v>2</v>
      </c>
      <c r="AA90" s="147">
        <v>7</v>
      </c>
      <c r="AB90" s="147">
        <v>1001</v>
      </c>
      <c r="AC90" s="147">
        <v>5</v>
      </c>
      <c r="AZ90" s="147">
        <v>2</v>
      </c>
      <c r="BA90" s="147">
        <f>IF(AZ90=1,G196,0)</f>
        <v>0</v>
      </c>
      <c r="BB90" s="147">
        <f>IF(AZ90=2,G196,0)</f>
        <v>0</v>
      </c>
      <c r="BC90" s="147">
        <f>IF(AZ90=3,G196,0)</f>
        <v>0</v>
      </c>
      <c r="BD90" s="147">
        <f>IF(AZ90=4,G196,0)</f>
        <v>0</v>
      </c>
      <c r="BE90" s="147">
        <f>IF(AZ90=5,G196,0)</f>
        <v>0</v>
      </c>
      <c r="CA90" s="177">
        <v>7</v>
      </c>
      <c r="CB90" s="177">
        <v>1001</v>
      </c>
      <c r="CZ90" s="147">
        <v>0</v>
      </c>
    </row>
    <row r="91" spans="1:104" ht="67.5" x14ac:dyDescent="0.2">
      <c r="A91" s="198">
        <v>71</v>
      </c>
      <c r="B91" s="172" t="s">
        <v>528</v>
      </c>
      <c r="C91" s="173" t="s">
        <v>573</v>
      </c>
      <c r="D91" s="213" t="s">
        <v>99</v>
      </c>
      <c r="E91" s="214">
        <v>1</v>
      </c>
      <c r="F91" s="227">
        <v>0</v>
      </c>
      <c r="G91" s="228">
        <f t="shared" si="14"/>
        <v>0</v>
      </c>
      <c r="O91" s="171">
        <v>4</v>
      </c>
      <c r="BA91" s="185">
        <f>SUM(BA89:BA90)</f>
        <v>0</v>
      </c>
      <c r="BB91" s="185">
        <f>SUM(BB89:BB90)</f>
        <v>0</v>
      </c>
      <c r="BC91" s="185">
        <f>SUM(BC89:BC90)</f>
        <v>0</v>
      </c>
      <c r="BD91" s="185">
        <f>SUM(BD89:BD90)</f>
        <v>0</v>
      </c>
      <c r="BE91" s="185">
        <f>SUM(BE89:BE90)</f>
        <v>0</v>
      </c>
    </row>
    <row r="92" spans="1:104" x14ac:dyDescent="0.2">
      <c r="A92" s="198">
        <v>72</v>
      </c>
      <c r="B92" s="172" t="s">
        <v>441</v>
      </c>
      <c r="C92" s="173" t="s">
        <v>442</v>
      </c>
      <c r="D92" s="174" t="s">
        <v>89</v>
      </c>
      <c r="E92" s="175">
        <v>105.76</v>
      </c>
      <c r="F92" s="175">
        <v>0</v>
      </c>
      <c r="G92" s="176">
        <f t="shared" si="14"/>
        <v>0</v>
      </c>
      <c r="H92" s="170"/>
      <c r="I92" s="170"/>
      <c r="O92" s="171">
        <v>1</v>
      </c>
    </row>
    <row r="93" spans="1:104" x14ac:dyDescent="0.2">
      <c r="A93" s="198">
        <v>73</v>
      </c>
      <c r="B93" s="172" t="s">
        <v>443</v>
      </c>
      <c r="C93" s="173" t="s">
        <v>444</v>
      </c>
      <c r="D93" s="174" t="s">
        <v>89</v>
      </c>
      <c r="E93" s="175">
        <v>26</v>
      </c>
      <c r="F93" s="175">
        <v>0</v>
      </c>
      <c r="G93" s="176">
        <f t="shared" si="14"/>
        <v>0</v>
      </c>
      <c r="O93" s="171">
        <v>2</v>
      </c>
      <c r="AA93" s="147">
        <v>1</v>
      </c>
      <c r="AB93" s="147">
        <v>7</v>
      </c>
      <c r="AC93" s="147">
        <v>7</v>
      </c>
      <c r="AZ93" s="147">
        <v>2</v>
      </c>
      <c r="BA93" s="147">
        <f>IF(AZ93=1,G211,0)</f>
        <v>0</v>
      </c>
      <c r="BB93" s="147">
        <f>IF(AZ93=2,G211,0)</f>
        <v>0</v>
      </c>
      <c r="BC93" s="147">
        <f>IF(AZ93=3,G211,0)</f>
        <v>0</v>
      </c>
      <c r="BD93" s="147">
        <f>IF(AZ93=4,G211,0)</f>
        <v>0</v>
      </c>
      <c r="BE93" s="147">
        <f>IF(AZ93=5,G211,0)</f>
        <v>0</v>
      </c>
      <c r="CA93" s="177">
        <v>1</v>
      </c>
      <c r="CB93" s="177">
        <v>7</v>
      </c>
      <c r="CZ93" s="147">
        <v>1.8699999999999999E-3</v>
      </c>
    </row>
    <row r="94" spans="1:104" x14ac:dyDescent="0.2">
      <c r="A94" s="198">
        <v>74</v>
      </c>
      <c r="B94" s="172" t="s">
        <v>445</v>
      </c>
      <c r="C94" s="173" t="s">
        <v>446</v>
      </c>
      <c r="D94" s="174" t="s">
        <v>89</v>
      </c>
      <c r="E94" s="175">
        <v>116</v>
      </c>
      <c r="F94" s="175">
        <v>0</v>
      </c>
      <c r="G94" s="176">
        <f t="shared" si="14"/>
        <v>0</v>
      </c>
      <c r="O94" s="171">
        <v>2</v>
      </c>
      <c r="AA94" s="147">
        <v>1</v>
      </c>
      <c r="AB94" s="147">
        <v>7</v>
      </c>
      <c r="AC94" s="147">
        <v>7</v>
      </c>
      <c r="AZ94" s="147">
        <v>2</v>
      </c>
      <c r="BA94" s="147">
        <f>IF(AZ94=1,G199,0)</f>
        <v>0</v>
      </c>
      <c r="BB94" s="147">
        <f>IF(AZ94=2,G199,0)</f>
        <v>0</v>
      </c>
      <c r="BC94" s="147">
        <f>IF(AZ94=3,G199,0)</f>
        <v>0</v>
      </c>
      <c r="BD94" s="147">
        <f>IF(AZ94=4,G199,0)</f>
        <v>0</v>
      </c>
      <c r="BE94" s="147">
        <f>IF(AZ94=5,G199,0)</f>
        <v>0</v>
      </c>
      <c r="CA94" s="177">
        <v>1</v>
      </c>
      <c r="CB94" s="177">
        <v>7</v>
      </c>
      <c r="CZ94" s="147">
        <v>2.6099999999999999E-3</v>
      </c>
    </row>
    <row r="95" spans="1:104" x14ac:dyDescent="0.2">
      <c r="A95" s="198">
        <v>75</v>
      </c>
      <c r="B95" s="172" t="s">
        <v>447</v>
      </c>
      <c r="C95" s="173" t="s">
        <v>448</v>
      </c>
      <c r="D95" s="174" t="s">
        <v>89</v>
      </c>
      <c r="E95" s="175">
        <v>55.6</v>
      </c>
      <c r="F95" s="175">
        <v>0</v>
      </c>
      <c r="G95" s="176">
        <f t="shared" si="14"/>
        <v>0</v>
      </c>
      <c r="O95" s="171">
        <v>2</v>
      </c>
      <c r="AA95" s="147">
        <v>1</v>
      </c>
      <c r="AB95" s="147">
        <v>7</v>
      </c>
      <c r="AC95" s="147">
        <v>7</v>
      </c>
      <c r="AZ95" s="147">
        <v>2</v>
      </c>
      <c r="BA95" s="147">
        <f>IF(AZ95=1,G201,0)</f>
        <v>0</v>
      </c>
      <c r="BB95" s="147">
        <f>IF(AZ95=2,G201,0)</f>
        <v>0</v>
      </c>
      <c r="BC95" s="147">
        <f>IF(AZ95=3,G201,0)</f>
        <v>0</v>
      </c>
      <c r="BD95" s="147">
        <f>IF(AZ95=4,G201,0)</f>
        <v>0</v>
      </c>
      <c r="BE95" s="147">
        <f>IF(AZ95=5,G201,0)</f>
        <v>0</v>
      </c>
      <c r="CA95" s="177">
        <v>1</v>
      </c>
      <c r="CB95" s="177">
        <v>7</v>
      </c>
      <c r="CZ95" s="147">
        <v>3.4099999999999998E-3</v>
      </c>
    </row>
    <row r="96" spans="1:104" x14ac:dyDescent="0.2">
      <c r="A96" s="198">
        <v>76</v>
      </c>
      <c r="B96" s="172" t="s">
        <v>449</v>
      </c>
      <c r="C96" s="173" t="s">
        <v>450</v>
      </c>
      <c r="D96" s="174" t="s">
        <v>89</v>
      </c>
      <c r="E96" s="175">
        <v>112</v>
      </c>
      <c r="F96" s="175">
        <v>0</v>
      </c>
      <c r="G96" s="176">
        <f t="shared" si="14"/>
        <v>0</v>
      </c>
      <c r="O96" s="171">
        <v>2</v>
      </c>
      <c r="AA96" s="147">
        <v>1</v>
      </c>
      <c r="AB96" s="147">
        <v>7</v>
      </c>
      <c r="AC96" s="147">
        <v>7</v>
      </c>
      <c r="AZ96" s="147">
        <v>2</v>
      </c>
      <c r="BA96" s="147">
        <f>IF(AZ96=1,#REF!,0)</f>
        <v>0</v>
      </c>
      <c r="BB96" s="147" t="e">
        <f>IF(AZ96=2,#REF!,0)</f>
        <v>#REF!</v>
      </c>
      <c r="BC96" s="147">
        <f>IF(AZ96=3,#REF!,0)</f>
        <v>0</v>
      </c>
      <c r="BD96" s="147">
        <f>IF(AZ96=4,#REF!,0)</f>
        <v>0</v>
      </c>
      <c r="BE96" s="147">
        <f>IF(AZ96=5,#REF!,0)</f>
        <v>0</v>
      </c>
      <c r="CA96" s="177">
        <v>1</v>
      </c>
      <c r="CB96" s="177">
        <v>7</v>
      </c>
      <c r="CZ96" s="147">
        <v>2.0300000000000001E-3</v>
      </c>
    </row>
    <row r="97" spans="1:104" ht="22.5" x14ac:dyDescent="0.2">
      <c r="A97" s="198">
        <v>77</v>
      </c>
      <c r="B97" s="172" t="s">
        <v>109</v>
      </c>
      <c r="C97" s="173" t="s">
        <v>560</v>
      </c>
      <c r="D97" s="174" t="s">
        <v>80</v>
      </c>
      <c r="E97" s="175">
        <v>73.599999999999994</v>
      </c>
      <c r="F97" s="175">
        <v>0</v>
      </c>
      <c r="G97" s="176">
        <f t="shared" si="14"/>
        <v>0</v>
      </c>
      <c r="O97" s="171">
        <v>2</v>
      </c>
      <c r="AA97" s="147">
        <v>1</v>
      </c>
      <c r="AB97" s="147">
        <v>7</v>
      </c>
      <c r="AC97" s="147">
        <v>7</v>
      </c>
      <c r="AZ97" s="147">
        <v>2</v>
      </c>
      <c r="BA97" s="147">
        <f>IF(AZ97=1,G207,0)</f>
        <v>0</v>
      </c>
      <c r="BB97" s="147">
        <f>IF(AZ97=2,G207,0)</f>
        <v>0</v>
      </c>
      <c r="BC97" s="147">
        <f>IF(AZ97=3,G207,0)</f>
        <v>0</v>
      </c>
      <c r="BD97" s="147">
        <f>IF(AZ97=4,G207,0)</f>
        <v>0</v>
      </c>
      <c r="BE97" s="147">
        <f>IF(AZ97=5,G207,0)</f>
        <v>0</v>
      </c>
      <c r="CA97" s="177">
        <v>1</v>
      </c>
      <c r="CB97" s="177">
        <v>7</v>
      </c>
      <c r="CZ97" s="147">
        <v>6.5500000000000003E-3</v>
      </c>
    </row>
    <row r="98" spans="1:104" x14ac:dyDescent="0.2">
      <c r="A98" s="178"/>
      <c r="B98" s="179" t="s">
        <v>75</v>
      </c>
      <c r="C98" s="180" t="str">
        <f>CONCATENATE(B83," ",C83)</f>
        <v>62 Upravy povrchů vnější</v>
      </c>
      <c r="D98" s="181"/>
      <c r="E98" s="182"/>
      <c r="F98" s="183"/>
      <c r="G98" s="184">
        <f>SUM(G83:G97)</f>
        <v>0</v>
      </c>
      <c r="O98" s="171">
        <v>2</v>
      </c>
      <c r="AA98" s="147">
        <v>7</v>
      </c>
      <c r="AB98" s="147">
        <v>1001</v>
      </c>
      <c r="AC98" s="147">
        <v>5</v>
      </c>
      <c r="AZ98" s="147">
        <v>2</v>
      </c>
      <c r="BA98" s="147">
        <f>IF(AZ98=1,G208,0)</f>
        <v>0</v>
      </c>
      <c r="BB98" s="147">
        <f>IF(AZ98=2,G208,0)</f>
        <v>0</v>
      </c>
      <c r="BC98" s="147">
        <f>IF(AZ98=3,G208,0)</f>
        <v>0</v>
      </c>
      <c r="BD98" s="147">
        <f>IF(AZ98=4,G208,0)</f>
        <v>0</v>
      </c>
      <c r="BE98" s="147">
        <f>IF(AZ98=5,G208,0)</f>
        <v>0</v>
      </c>
      <c r="CA98" s="177">
        <v>7</v>
      </c>
      <c r="CB98" s="177">
        <v>1001</v>
      </c>
      <c r="CZ98" s="147">
        <v>0</v>
      </c>
    </row>
    <row r="99" spans="1:104" x14ac:dyDescent="0.2">
      <c r="A99" s="164" t="s">
        <v>74</v>
      </c>
      <c r="B99" s="165" t="s">
        <v>110</v>
      </c>
      <c r="C99" s="166" t="s">
        <v>111</v>
      </c>
      <c r="D99" s="167"/>
      <c r="E99" s="168"/>
      <c r="F99" s="168"/>
      <c r="G99" s="169"/>
      <c r="H99" s="170"/>
      <c r="I99" s="170"/>
      <c r="O99" s="171">
        <v>1</v>
      </c>
    </row>
    <row r="100" spans="1:104" ht="22.5" x14ac:dyDescent="0.2">
      <c r="A100" s="198">
        <v>78</v>
      </c>
      <c r="B100" s="172" t="s">
        <v>455</v>
      </c>
      <c r="C100" s="173" t="s">
        <v>456</v>
      </c>
      <c r="D100" s="174" t="s">
        <v>92</v>
      </c>
      <c r="E100" s="175">
        <v>18.45</v>
      </c>
      <c r="F100" s="175">
        <v>0</v>
      </c>
      <c r="G100" s="176">
        <f t="shared" ref="G100" si="15">E100*F100</f>
        <v>0</v>
      </c>
      <c r="O100" s="171">
        <v>2</v>
      </c>
      <c r="AA100" s="147">
        <v>1</v>
      </c>
      <c r="AB100" s="147">
        <v>0</v>
      </c>
      <c r="AC100" s="147">
        <v>0</v>
      </c>
      <c r="AZ100" s="147">
        <v>2</v>
      </c>
      <c r="BA100" s="147">
        <f>IF(AZ100=1,#REF!,0)</f>
        <v>0</v>
      </c>
      <c r="BB100" s="147" t="e">
        <f>IF(AZ100=2,#REF!,0)</f>
        <v>#REF!</v>
      </c>
      <c r="BC100" s="147">
        <f>IF(AZ100=3,#REF!,0)</f>
        <v>0</v>
      </c>
      <c r="BD100" s="147">
        <f>IF(AZ100=4,#REF!,0)</f>
        <v>0</v>
      </c>
      <c r="BE100" s="147">
        <f>IF(AZ100=5,#REF!,0)</f>
        <v>0</v>
      </c>
      <c r="CA100" s="177">
        <v>1</v>
      </c>
      <c r="CB100" s="177">
        <v>0</v>
      </c>
      <c r="CZ100" s="147">
        <v>0</v>
      </c>
    </row>
    <row r="101" spans="1:104" ht="22.5" x14ac:dyDescent="0.2">
      <c r="A101" s="198">
        <v>79</v>
      </c>
      <c r="B101" s="172" t="s">
        <v>114</v>
      </c>
      <c r="C101" s="173" t="s">
        <v>408</v>
      </c>
      <c r="D101" s="174" t="s">
        <v>86</v>
      </c>
      <c r="E101" s="175">
        <v>0.55000000000000004</v>
      </c>
      <c r="F101" s="175">
        <v>0</v>
      </c>
      <c r="G101" s="176">
        <f>E101*F101</f>
        <v>0</v>
      </c>
      <c r="O101" s="171">
        <v>2</v>
      </c>
      <c r="AA101" s="147">
        <v>1</v>
      </c>
      <c r="AB101" s="147">
        <v>7</v>
      </c>
      <c r="AC101" s="147">
        <v>7</v>
      </c>
      <c r="AZ101" s="147">
        <v>2</v>
      </c>
      <c r="BA101" s="147">
        <f>IF(AZ101=1,G214,0)</f>
        <v>0</v>
      </c>
      <c r="BB101" s="147">
        <f>IF(AZ101=2,G214,0)</f>
        <v>0</v>
      </c>
      <c r="BC101" s="147">
        <f>IF(AZ101=3,G214,0)</f>
        <v>0</v>
      </c>
      <c r="BD101" s="147">
        <f>IF(AZ101=4,G214,0)</f>
        <v>0</v>
      </c>
      <c r="BE101" s="147">
        <f>IF(AZ101=5,G214,0)</f>
        <v>0</v>
      </c>
      <c r="CA101" s="177">
        <v>1</v>
      </c>
      <c r="CB101" s="177">
        <v>7</v>
      </c>
      <c r="CZ101" s="147">
        <v>4.895E-2</v>
      </c>
    </row>
    <row r="102" spans="1:104" x14ac:dyDescent="0.2">
      <c r="A102" s="198">
        <v>80</v>
      </c>
      <c r="B102" s="172" t="s">
        <v>409</v>
      </c>
      <c r="C102" s="173" t="s">
        <v>410</v>
      </c>
      <c r="D102" s="174" t="s">
        <v>92</v>
      </c>
      <c r="E102" s="175">
        <v>18.45</v>
      </c>
      <c r="F102" s="175">
        <v>0</v>
      </c>
      <c r="G102" s="176">
        <f>E102*F102</f>
        <v>0</v>
      </c>
      <c r="O102" s="171"/>
      <c r="CA102" s="177"/>
      <c r="CB102" s="177"/>
    </row>
    <row r="103" spans="1:104" x14ac:dyDescent="0.2">
      <c r="A103" s="198">
        <v>81</v>
      </c>
      <c r="B103" s="172" t="s">
        <v>112</v>
      </c>
      <c r="C103" s="173" t="s">
        <v>113</v>
      </c>
      <c r="D103" s="174" t="s">
        <v>92</v>
      </c>
      <c r="E103" s="175">
        <v>12.77</v>
      </c>
      <c r="F103" s="175">
        <v>0</v>
      </c>
      <c r="G103" s="176">
        <f t="shared" ref="G103:G112" si="16">E103*F103</f>
        <v>0</v>
      </c>
      <c r="O103" s="171"/>
      <c r="CA103" s="177"/>
      <c r="CB103" s="177"/>
    </row>
    <row r="104" spans="1:104" x14ac:dyDescent="0.2">
      <c r="A104" s="198">
        <v>82</v>
      </c>
      <c r="B104" s="172" t="s">
        <v>264</v>
      </c>
      <c r="C104" s="173" t="s">
        <v>265</v>
      </c>
      <c r="D104" s="174" t="s">
        <v>92</v>
      </c>
      <c r="E104" s="175">
        <v>1.5</v>
      </c>
      <c r="F104" s="175">
        <v>0</v>
      </c>
      <c r="G104" s="176">
        <f t="shared" si="16"/>
        <v>0</v>
      </c>
      <c r="O104" s="171">
        <v>2</v>
      </c>
      <c r="AA104" s="147">
        <v>1</v>
      </c>
      <c r="AB104" s="147">
        <v>7</v>
      </c>
      <c r="AC104" s="147">
        <v>7</v>
      </c>
      <c r="AZ104" s="147">
        <v>2</v>
      </c>
      <c r="BA104" s="147">
        <f>IF(AZ104=1,G215,0)</f>
        <v>0</v>
      </c>
      <c r="BB104" s="147">
        <f>IF(AZ104=2,G215,0)</f>
        <v>0</v>
      </c>
      <c r="BC104" s="147">
        <f>IF(AZ104=3,G215,0)</f>
        <v>0</v>
      </c>
      <c r="BD104" s="147">
        <f>IF(AZ104=4,G215,0)</f>
        <v>0</v>
      </c>
      <c r="BE104" s="147">
        <f>IF(AZ104=5,G215,0)</f>
        <v>0</v>
      </c>
      <c r="CA104" s="177">
        <v>1</v>
      </c>
      <c r="CB104" s="177">
        <v>7</v>
      </c>
      <c r="CZ104" s="147">
        <v>1.4460000000000001E-2</v>
      </c>
    </row>
    <row r="105" spans="1:104" ht="22.5" x14ac:dyDescent="0.2">
      <c r="A105" s="198">
        <v>83</v>
      </c>
      <c r="B105" s="172" t="s">
        <v>266</v>
      </c>
      <c r="C105" s="173" t="s">
        <v>267</v>
      </c>
      <c r="D105" s="174" t="s">
        <v>92</v>
      </c>
      <c r="E105" s="175">
        <v>14.27</v>
      </c>
      <c r="F105" s="175">
        <v>0</v>
      </c>
      <c r="G105" s="176">
        <f t="shared" si="16"/>
        <v>0</v>
      </c>
      <c r="O105" s="171">
        <v>2</v>
      </c>
      <c r="AA105" s="147">
        <v>1</v>
      </c>
      <c r="AB105" s="147">
        <v>7</v>
      </c>
      <c r="AC105" s="147">
        <v>7</v>
      </c>
      <c r="AZ105" s="147">
        <v>2</v>
      </c>
      <c r="BA105" s="147">
        <f>IF(AZ105=1,G216,0)</f>
        <v>0</v>
      </c>
      <c r="BB105" s="147">
        <f>IF(AZ105=2,G216,0)</f>
        <v>0</v>
      </c>
      <c r="BC105" s="147">
        <f>IF(AZ105=3,G216,0)</f>
        <v>0</v>
      </c>
      <c r="BD105" s="147">
        <f>IF(AZ105=4,G216,0)</f>
        <v>0</v>
      </c>
      <c r="BE105" s="147">
        <f>IF(AZ105=5,G216,0)</f>
        <v>0</v>
      </c>
      <c r="CA105" s="177">
        <v>1</v>
      </c>
      <c r="CB105" s="177">
        <v>7</v>
      </c>
      <c r="CZ105" s="147">
        <v>2.8E-3</v>
      </c>
    </row>
    <row r="106" spans="1:104" ht="22.5" x14ac:dyDescent="0.2">
      <c r="A106" s="198">
        <v>84</v>
      </c>
      <c r="B106" s="172" t="s">
        <v>114</v>
      </c>
      <c r="C106" s="173" t="s">
        <v>115</v>
      </c>
      <c r="D106" s="174" t="s">
        <v>86</v>
      </c>
      <c r="E106" s="175">
        <v>1.56</v>
      </c>
      <c r="F106" s="175">
        <v>0</v>
      </c>
      <c r="G106" s="176">
        <f t="shared" si="16"/>
        <v>0</v>
      </c>
      <c r="O106" s="171">
        <v>2</v>
      </c>
      <c r="AA106" s="147">
        <v>1</v>
      </c>
      <c r="AB106" s="147">
        <v>7</v>
      </c>
      <c r="AC106" s="147">
        <v>7</v>
      </c>
      <c r="AZ106" s="147">
        <v>2</v>
      </c>
      <c r="BA106" s="147">
        <f>IF(AZ106=1,#REF!,0)</f>
        <v>0</v>
      </c>
      <c r="BB106" s="147" t="e">
        <f>IF(AZ106=2,#REF!,0)</f>
        <v>#REF!</v>
      </c>
      <c r="BC106" s="147">
        <f>IF(AZ106=3,#REF!,0)</f>
        <v>0</v>
      </c>
      <c r="BD106" s="147">
        <f>IF(AZ106=4,#REF!,0)</f>
        <v>0</v>
      </c>
      <c r="BE106" s="147">
        <f>IF(AZ106=5,#REF!,0)</f>
        <v>0</v>
      </c>
      <c r="CA106" s="177">
        <v>1</v>
      </c>
      <c r="CB106" s="177">
        <v>7</v>
      </c>
      <c r="CZ106" s="147">
        <v>1.7000000000000001E-4</v>
      </c>
    </row>
    <row r="107" spans="1:104" ht="22.5" x14ac:dyDescent="0.2">
      <c r="A107" s="198">
        <v>85</v>
      </c>
      <c r="B107" s="172" t="s">
        <v>268</v>
      </c>
      <c r="C107" s="173" t="s">
        <v>454</v>
      </c>
      <c r="D107" s="174" t="s">
        <v>80</v>
      </c>
      <c r="E107" s="175">
        <v>3.4</v>
      </c>
      <c r="F107" s="175">
        <v>0</v>
      </c>
      <c r="G107" s="176">
        <f t="shared" si="16"/>
        <v>0</v>
      </c>
      <c r="O107" s="171">
        <v>2</v>
      </c>
      <c r="AA107" s="147">
        <v>1</v>
      </c>
      <c r="AB107" s="147">
        <v>7</v>
      </c>
      <c r="AC107" s="147">
        <v>7</v>
      </c>
      <c r="AZ107" s="147">
        <v>2</v>
      </c>
      <c r="BA107" s="147">
        <f>IF(AZ107=1,#REF!,0)</f>
        <v>0</v>
      </c>
      <c r="BB107" s="147" t="e">
        <f>IF(AZ107=2,#REF!,0)</f>
        <v>#REF!</v>
      </c>
      <c r="BC107" s="147">
        <f>IF(AZ107=3,#REF!,0)</f>
        <v>0</v>
      </c>
      <c r="BD107" s="147">
        <f>IF(AZ107=4,#REF!,0)</f>
        <v>0</v>
      </c>
      <c r="BE107" s="147">
        <f>IF(AZ107=5,#REF!,0)</f>
        <v>0</v>
      </c>
      <c r="CA107" s="177">
        <v>1</v>
      </c>
      <c r="CB107" s="177">
        <v>7</v>
      </c>
      <c r="CZ107" s="147">
        <v>2.2000000000000001E-4</v>
      </c>
    </row>
    <row r="108" spans="1:104" x14ac:dyDescent="0.2">
      <c r="A108" s="198">
        <v>86</v>
      </c>
      <c r="B108" s="172" t="s">
        <v>269</v>
      </c>
      <c r="C108" s="173" t="s">
        <v>270</v>
      </c>
      <c r="D108" s="174" t="s">
        <v>80</v>
      </c>
      <c r="E108" s="175">
        <v>67.48</v>
      </c>
      <c r="F108" s="175">
        <v>0</v>
      </c>
      <c r="G108" s="176">
        <f t="shared" si="16"/>
        <v>0</v>
      </c>
      <c r="O108" s="171">
        <v>2</v>
      </c>
      <c r="AA108" s="147">
        <v>1</v>
      </c>
      <c r="AB108" s="147">
        <v>7</v>
      </c>
      <c r="AC108" s="147">
        <v>7</v>
      </c>
      <c r="AZ108" s="147">
        <v>2</v>
      </c>
      <c r="BA108" s="147">
        <f>IF(AZ108=1,G217,0)</f>
        <v>0</v>
      </c>
      <c r="BB108" s="147">
        <f>IF(AZ108=2,G217,0)</f>
        <v>0</v>
      </c>
      <c r="BC108" s="147">
        <f>IF(AZ108=3,G217,0)</f>
        <v>0</v>
      </c>
      <c r="BD108" s="147">
        <f>IF(AZ108=4,G217,0)</f>
        <v>0</v>
      </c>
      <c r="BE108" s="147">
        <f>IF(AZ108=5,G217,0)</f>
        <v>0</v>
      </c>
      <c r="CA108" s="177">
        <v>1</v>
      </c>
      <c r="CB108" s="177">
        <v>7</v>
      </c>
      <c r="CZ108" s="147">
        <v>1.7000000000000001E-4</v>
      </c>
    </row>
    <row r="109" spans="1:104" ht="22.5" x14ac:dyDescent="0.2">
      <c r="A109" s="226">
        <v>87</v>
      </c>
      <c r="B109" s="199" t="s">
        <v>271</v>
      </c>
      <c r="C109" s="212" t="s">
        <v>272</v>
      </c>
      <c r="D109" s="201" t="s">
        <v>92</v>
      </c>
      <c r="E109" s="202">
        <v>14.27</v>
      </c>
      <c r="F109" s="175">
        <v>0</v>
      </c>
      <c r="G109" s="203">
        <f t="shared" si="16"/>
        <v>0</v>
      </c>
      <c r="O109" s="171"/>
      <c r="CA109" s="177"/>
      <c r="CB109" s="177"/>
    </row>
    <row r="110" spans="1:104" x14ac:dyDescent="0.2">
      <c r="A110" s="221">
        <v>88</v>
      </c>
      <c r="B110" s="220" t="s">
        <v>543</v>
      </c>
      <c r="C110" s="222" t="s">
        <v>542</v>
      </c>
      <c r="D110" s="223" t="s">
        <v>92</v>
      </c>
      <c r="E110" s="224">
        <v>56.76</v>
      </c>
      <c r="F110" s="175">
        <v>0</v>
      </c>
      <c r="G110" s="225">
        <f t="shared" si="16"/>
        <v>0</v>
      </c>
      <c r="O110" s="171">
        <v>2</v>
      </c>
      <c r="AA110" s="147">
        <v>7</v>
      </c>
      <c r="AB110" s="147">
        <v>1001</v>
      </c>
      <c r="AC110" s="147">
        <v>5</v>
      </c>
      <c r="AZ110" s="147">
        <v>2</v>
      </c>
      <c r="BA110" s="147">
        <f>IF(AZ110=1,G218,0)</f>
        <v>0</v>
      </c>
      <c r="BB110" s="147">
        <f>IF(AZ110=2,G218,0)</f>
        <v>0</v>
      </c>
      <c r="BC110" s="147">
        <f>IF(AZ110=3,G218,0)</f>
        <v>0</v>
      </c>
      <c r="BD110" s="147">
        <f>IF(AZ110=4,G218,0)</f>
        <v>0</v>
      </c>
      <c r="BE110" s="147">
        <f>IF(AZ110=5,G218,0)</f>
        <v>0</v>
      </c>
      <c r="CA110" s="177">
        <v>7</v>
      </c>
      <c r="CB110" s="177">
        <v>1001</v>
      </c>
      <c r="CZ110" s="147">
        <v>0</v>
      </c>
    </row>
    <row r="111" spans="1:104" x14ac:dyDescent="0.2">
      <c r="A111" s="198">
        <v>89</v>
      </c>
      <c r="B111" s="172" t="s">
        <v>452</v>
      </c>
      <c r="C111" s="173" t="s">
        <v>453</v>
      </c>
      <c r="D111" s="174" t="s">
        <v>80</v>
      </c>
      <c r="E111" s="175">
        <v>36.049999999999997</v>
      </c>
      <c r="F111" s="175">
        <v>0</v>
      </c>
      <c r="G111" s="176">
        <f>E111*F111</f>
        <v>0</v>
      </c>
      <c r="O111" s="171">
        <v>2</v>
      </c>
      <c r="AA111" s="147">
        <v>1</v>
      </c>
      <c r="AB111" s="147">
        <v>7</v>
      </c>
      <c r="AC111" s="147">
        <v>7</v>
      </c>
      <c r="AZ111" s="147">
        <v>2</v>
      </c>
      <c r="BA111" s="147">
        <f>IF(AZ111=1,#REF!,0)</f>
        <v>0</v>
      </c>
      <c r="BB111" s="147" t="e">
        <f>IF(AZ111=2,#REF!,0)</f>
        <v>#REF!</v>
      </c>
      <c r="BC111" s="147">
        <f>IF(AZ111=3,#REF!,0)</f>
        <v>0</v>
      </c>
      <c r="BD111" s="147">
        <f>IF(AZ111=4,#REF!,0)</f>
        <v>0</v>
      </c>
      <c r="BE111" s="147">
        <f>IF(AZ111=5,#REF!,0)</f>
        <v>0</v>
      </c>
      <c r="CA111" s="177">
        <v>1</v>
      </c>
      <c r="CB111" s="177">
        <v>7</v>
      </c>
      <c r="CZ111" s="147">
        <v>0.01</v>
      </c>
    </row>
    <row r="112" spans="1:104" ht="22.5" x14ac:dyDescent="0.2">
      <c r="A112" s="198">
        <v>90</v>
      </c>
      <c r="B112" s="172" t="s">
        <v>273</v>
      </c>
      <c r="C112" s="173" t="s">
        <v>274</v>
      </c>
      <c r="D112" s="174" t="s">
        <v>92</v>
      </c>
      <c r="E112" s="175">
        <v>5.407</v>
      </c>
      <c r="F112" s="175">
        <v>0</v>
      </c>
      <c r="G112" s="176">
        <f t="shared" si="16"/>
        <v>0</v>
      </c>
      <c r="O112" s="171">
        <v>2</v>
      </c>
      <c r="AA112" s="147">
        <v>1</v>
      </c>
      <c r="AB112" s="147">
        <v>7</v>
      </c>
      <c r="AC112" s="147">
        <v>7</v>
      </c>
      <c r="AZ112" s="147">
        <v>2</v>
      </c>
      <c r="BA112" s="147">
        <f>IF(AZ112=1,#REF!,0)</f>
        <v>0</v>
      </c>
      <c r="BB112" s="147" t="e">
        <f>IF(AZ112=2,#REF!,0)</f>
        <v>#REF!</v>
      </c>
      <c r="BC112" s="147">
        <f>IF(AZ112=3,#REF!,0)</f>
        <v>0</v>
      </c>
      <c r="BD112" s="147">
        <f>IF(AZ112=4,#REF!,0)</f>
        <v>0</v>
      </c>
      <c r="BE112" s="147">
        <f>IF(AZ112=5,#REF!,0)</f>
        <v>0</v>
      </c>
      <c r="CA112" s="177">
        <v>1</v>
      </c>
      <c r="CB112" s="177">
        <v>7</v>
      </c>
      <c r="CZ112" s="147">
        <v>0.12</v>
      </c>
    </row>
    <row r="113" spans="1:104" x14ac:dyDescent="0.2">
      <c r="A113" s="178"/>
      <c r="B113" s="179" t="s">
        <v>75</v>
      </c>
      <c r="C113" s="180" t="str">
        <f>CONCATENATE(B99," ",C99)</f>
        <v>63 Podlahy a podlahové konstrukce</v>
      </c>
      <c r="D113" s="181"/>
      <c r="E113" s="182"/>
      <c r="F113" s="183"/>
      <c r="G113" s="184">
        <f>SUM(G99:G112)</f>
        <v>0</v>
      </c>
      <c r="O113" s="171">
        <v>2</v>
      </c>
      <c r="AA113" s="147">
        <v>1</v>
      </c>
      <c r="AB113" s="147">
        <v>7</v>
      </c>
      <c r="AC113" s="147">
        <v>7</v>
      </c>
      <c r="AZ113" s="147">
        <v>2</v>
      </c>
      <c r="BA113" s="147">
        <f>IF(AZ113=1,#REF!,0)</f>
        <v>0</v>
      </c>
      <c r="BB113" s="147" t="e">
        <f>IF(AZ113=2,#REF!,0)</f>
        <v>#REF!</v>
      </c>
      <c r="BC113" s="147">
        <f>IF(AZ113=3,#REF!,0)</f>
        <v>0</v>
      </c>
      <c r="BD113" s="147">
        <f>IF(AZ113=4,#REF!,0)</f>
        <v>0</v>
      </c>
      <c r="BE113" s="147">
        <f>IF(AZ113=5,#REF!,0)</f>
        <v>0</v>
      </c>
      <c r="CA113" s="177">
        <v>1</v>
      </c>
      <c r="CB113" s="177">
        <v>7</v>
      </c>
      <c r="CZ113" s="147">
        <v>0.1</v>
      </c>
    </row>
    <row r="114" spans="1:104" x14ac:dyDescent="0.2">
      <c r="A114" s="164" t="s">
        <v>74</v>
      </c>
      <c r="B114" s="165" t="s">
        <v>116</v>
      </c>
      <c r="C114" s="166" t="s">
        <v>117</v>
      </c>
      <c r="D114" s="167"/>
      <c r="E114" s="168"/>
      <c r="F114" s="168"/>
      <c r="G114" s="169"/>
      <c r="O114" s="171">
        <v>2</v>
      </c>
      <c r="AA114" s="147">
        <v>1</v>
      </c>
      <c r="AB114" s="147">
        <v>7</v>
      </c>
      <c r="AC114" s="147">
        <v>7</v>
      </c>
      <c r="AZ114" s="147">
        <v>2</v>
      </c>
      <c r="BA114" s="147">
        <f>IF(AZ114=1,#REF!,0)</f>
        <v>0</v>
      </c>
      <c r="BB114" s="147" t="e">
        <f>IF(AZ114=2,#REF!,0)</f>
        <v>#REF!</v>
      </c>
      <c r="BC114" s="147">
        <f>IF(AZ114=3,#REF!,0)</f>
        <v>0</v>
      </c>
      <c r="BD114" s="147">
        <f>IF(AZ114=4,#REF!,0)</f>
        <v>0</v>
      </c>
      <c r="BE114" s="147">
        <f>IF(AZ114=5,#REF!,0)</f>
        <v>0</v>
      </c>
      <c r="CA114" s="177">
        <v>1</v>
      </c>
      <c r="CB114" s="177">
        <v>7</v>
      </c>
      <c r="CZ114" s="147">
        <v>0.02</v>
      </c>
    </row>
    <row r="115" spans="1:104" ht="22.5" x14ac:dyDescent="0.2">
      <c r="A115" s="198">
        <v>91</v>
      </c>
      <c r="B115" s="172" t="s">
        <v>457</v>
      </c>
      <c r="C115" s="173" t="s">
        <v>458</v>
      </c>
      <c r="D115" s="174" t="s">
        <v>83</v>
      </c>
      <c r="E115" s="175">
        <v>1</v>
      </c>
      <c r="F115" s="175">
        <v>0</v>
      </c>
      <c r="G115" s="176">
        <f>E115*F115</f>
        <v>0</v>
      </c>
      <c r="O115" s="171">
        <v>2</v>
      </c>
      <c r="AA115" s="147">
        <v>1</v>
      </c>
      <c r="AB115" s="147">
        <v>7</v>
      </c>
      <c r="AC115" s="147">
        <v>7</v>
      </c>
      <c r="AZ115" s="147">
        <v>2</v>
      </c>
      <c r="BA115" s="147">
        <f>IF(AZ115=1,#REF!,0)</f>
        <v>0</v>
      </c>
      <c r="BB115" s="147" t="e">
        <f>IF(AZ115=2,#REF!,0)</f>
        <v>#REF!</v>
      </c>
      <c r="BC115" s="147">
        <f>IF(AZ115=3,#REF!,0)</f>
        <v>0</v>
      </c>
      <c r="BD115" s="147">
        <f>IF(AZ115=4,#REF!,0)</f>
        <v>0</v>
      </c>
      <c r="BE115" s="147">
        <f>IF(AZ115=5,#REF!,0)</f>
        <v>0</v>
      </c>
      <c r="CA115" s="177">
        <v>1</v>
      </c>
      <c r="CB115" s="177">
        <v>7</v>
      </c>
      <c r="CZ115" s="147">
        <v>0</v>
      </c>
    </row>
    <row r="116" spans="1:104" ht="22.5" x14ac:dyDescent="0.2">
      <c r="A116" s="198">
        <v>92</v>
      </c>
      <c r="B116" s="172" t="s">
        <v>118</v>
      </c>
      <c r="C116" s="173" t="s">
        <v>119</v>
      </c>
      <c r="D116" s="174" t="s">
        <v>83</v>
      </c>
      <c r="E116" s="175">
        <v>4</v>
      </c>
      <c r="F116" s="175">
        <v>0</v>
      </c>
      <c r="G116" s="176">
        <f>E116*F116</f>
        <v>0</v>
      </c>
      <c r="O116" s="171">
        <v>2</v>
      </c>
      <c r="AA116" s="147">
        <v>1</v>
      </c>
      <c r="AB116" s="147">
        <v>7</v>
      </c>
      <c r="AC116" s="147">
        <v>7</v>
      </c>
      <c r="AZ116" s="147">
        <v>2</v>
      </c>
      <c r="BA116" s="147">
        <f>IF(AZ116=1,#REF!,0)</f>
        <v>0</v>
      </c>
      <c r="BB116" s="147" t="e">
        <f>IF(AZ116=2,#REF!,0)</f>
        <v>#REF!</v>
      </c>
      <c r="BC116" s="147">
        <f>IF(AZ116=3,#REF!,0)</f>
        <v>0</v>
      </c>
      <c r="BD116" s="147">
        <f>IF(AZ116=4,#REF!,0)</f>
        <v>0</v>
      </c>
      <c r="BE116" s="147">
        <f>IF(AZ116=5,#REF!,0)</f>
        <v>0</v>
      </c>
      <c r="CA116" s="177">
        <v>1</v>
      </c>
      <c r="CB116" s="177">
        <v>7</v>
      </c>
      <c r="CZ116" s="147">
        <v>0</v>
      </c>
    </row>
    <row r="117" spans="1:104" ht="22.5" x14ac:dyDescent="0.2">
      <c r="A117" s="198">
        <v>93</v>
      </c>
      <c r="B117" s="172" t="s">
        <v>120</v>
      </c>
      <c r="C117" s="173" t="s">
        <v>121</v>
      </c>
      <c r="D117" s="174" t="s">
        <v>83</v>
      </c>
      <c r="E117" s="175">
        <v>6</v>
      </c>
      <c r="F117" s="175">
        <v>0</v>
      </c>
      <c r="G117" s="176">
        <f>E117*F117</f>
        <v>0</v>
      </c>
      <c r="O117" s="171">
        <v>2</v>
      </c>
      <c r="AA117" s="147">
        <v>3</v>
      </c>
      <c r="AB117" s="147">
        <v>7</v>
      </c>
      <c r="AC117" s="147">
        <v>611601201</v>
      </c>
      <c r="AZ117" s="147">
        <v>2</v>
      </c>
      <c r="BA117" s="147">
        <f>IF(AZ117=1,#REF!,0)</f>
        <v>0</v>
      </c>
      <c r="BB117" s="147" t="e">
        <f>IF(AZ117=2,#REF!,0)</f>
        <v>#REF!</v>
      </c>
      <c r="BC117" s="147">
        <f>IF(AZ117=3,#REF!,0)</f>
        <v>0</v>
      </c>
      <c r="BD117" s="147">
        <f>IF(AZ117=4,#REF!,0)</f>
        <v>0</v>
      </c>
      <c r="BE117" s="147">
        <f>IF(AZ117=5,#REF!,0)</f>
        <v>0</v>
      </c>
      <c r="CA117" s="177">
        <v>3</v>
      </c>
      <c r="CB117" s="177">
        <v>7</v>
      </c>
      <c r="CZ117" s="147">
        <v>1.4999999999999999E-2</v>
      </c>
    </row>
    <row r="118" spans="1:104" ht="22.5" x14ac:dyDescent="0.2">
      <c r="A118" s="198">
        <v>94</v>
      </c>
      <c r="B118" s="172" t="s">
        <v>459</v>
      </c>
      <c r="C118" s="173" t="s">
        <v>460</v>
      </c>
      <c r="D118" s="174" t="s">
        <v>83</v>
      </c>
      <c r="E118" s="175">
        <v>1</v>
      </c>
      <c r="F118" s="175">
        <v>0</v>
      </c>
      <c r="G118" s="176">
        <f>E118*F118</f>
        <v>0</v>
      </c>
      <c r="O118" s="171">
        <v>2</v>
      </c>
      <c r="AA118" s="147">
        <v>3</v>
      </c>
      <c r="AB118" s="147">
        <v>7</v>
      </c>
      <c r="AC118" s="147">
        <v>611601203</v>
      </c>
      <c r="AZ118" s="147">
        <v>2</v>
      </c>
      <c r="BA118" s="147">
        <f>IF(AZ118=1,G236,0)</f>
        <v>0</v>
      </c>
      <c r="BB118" s="147">
        <f>IF(AZ118=2,G236,0)</f>
        <v>0</v>
      </c>
      <c r="BC118" s="147">
        <f>IF(AZ118=3,G236,0)</f>
        <v>0</v>
      </c>
      <c r="BD118" s="147">
        <f>IF(AZ118=4,G236,0)</f>
        <v>0</v>
      </c>
      <c r="BE118" s="147">
        <f>IF(AZ118=5,G236,0)</f>
        <v>0</v>
      </c>
      <c r="CA118" s="177">
        <v>3</v>
      </c>
      <c r="CB118" s="177">
        <v>7</v>
      </c>
      <c r="CZ118" s="147">
        <v>1.9E-2</v>
      </c>
    </row>
    <row r="119" spans="1:104" x14ac:dyDescent="0.2">
      <c r="A119" s="178"/>
      <c r="B119" s="179" t="s">
        <v>75</v>
      </c>
      <c r="C119" s="180" t="str">
        <f>CONCATENATE(B114," ",C114)</f>
        <v>64 Výplně otvorů</v>
      </c>
      <c r="D119" s="181"/>
      <c r="E119" s="182"/>
      <c r="F119" s="183"/>
      <c r="G119" s="184">
        <f>SUM(G114:G118)</f>
        <v>0</v>
      </c>
      <c r="O119" s="171">
        <v>2</v>
      </c>
      <c r="AA119" s="147">
        <v>3</v>
      </c>
      <c r="AB119" s="147">
        <v>7</v>
      </c>
      <c r="AC119" s="147">
        <v>611601204</v>
      </c>
      <c r="AZ119" s="147">
        <v>2</v>
      </c>
      <c r="BA119" s="147">
        <f>IF(AZ119=1,#REF!,0)</f>
        <v>0</v>
      </c>
      <c r="BB119" s="147" t="e">
        <f>IF(AZ119=2,#REF!,0)</f>
        <v>#REF!</v>
      </c>
      <c r="BC119" s="147">
        <f>IF(AZ119=3,#REF!,0)</f>
        <v>0</v>
      </c>
      <c r="BD119" s="147">
        <f>IF(AZ119=4,#REF!,0)</f>
        <v>0</v>
      </c>
      <c r="BE119" s="147">
        <f>IF(AZ119=5,#REF!,0)</f>
        <v>0</v>
      </c>
      <c r="CA119" s="177">
        <v>3</v>
      </c>
      <c r="CB119" s="177">
        <v>7</v>
      </c>
      <c r="CZ119" s="147">
        <v>2.1000000000000001E-2</v>
      </c>
    </row>
    <row r="120" spans="1:104" x14ac:dyDescent="0.2">
      <c r="A120" s="164" t="s">
        <v>74</v>
      </c>
      <c r="B120" s="165" t="s">
        <v>122</v>
      </c>
      <c r="C120" s="166" t="s">
        <v>123</v>
      </c>
      <c r="D120" s="167"/>
      <c r="E120" s="168"/>
      <c r="F120" s="168"/>
      <c r="G120" s="169"/>
      <c r="O120" s="171">
        <v>2</v>
      </c>
      <c r="AA120" s="147">
        <v>7</v>
      </c>
      <c r="AB120" s="147">
        <v>1</v>
      </c>
      <c r="AC120" s="147">
        <v>2</v>
      </c>
      <c r="AZ120" s="147">
        <v>2</v>
      </c>
      <c r="BA120" s="147">
        <f>IF(AZ120=1,G237,0)</f>
        <v>0</v>
      </c>
      <c r="BB120" s="147">
        <f>IF(AZ120=2,G237,0)</f>
        <v>0</v>
      </c>
      <c r="BC120" s="147">
        <f>IF(AZ120=3,G237,0)</f>
        <v>0</v>
      </c>
      <c r="BD120" s="147">
        <f>IF(AZ120=4,G237,0)</f>
        <v>0</v>
      </c>
      <c r="BE120" s="147">
        <f>IF(AZ120=5,G237,0)</f>
        <v>0</v>
      </c>
      <c r="CA120" s="177">
        <v>7</v>
      </c>
      <c r="CB120" s="177">
        <v>1</v>
      </c>
      <c r="CZ120" s="147">
        <v>0</v>
      </c>
    </row>
    <row r="121" spans="1:104" x14ac:dyDescent="0.2">
      <c r="A121" s="198">
        <v>95</v>
      </c>
      <c r="B121" s="172" t="s">
        <v>467</v>
      </c>
      <c r="C121" s="173" t="s">
        <v>468</v>
      </c>
      <c r="D121" s="174" t="s">
        <v>83</v>
      </c>
      <c r="E121" s="175">
        <v>1</v>
      </c>
      <c r="F121" s="175">
        <v>0</v>
      </c>
      <c r="G121" s="176">
        <f t="shared" ref="G121:G129" si="17">E121*F121</f>
        <v>0</v>
      </c>
      <c r="O121" s="171">
        <v>4</v>
      </c>
      <c r="BA121" s="185">
        <f>SUM(BA111:BA120)</f>
        <v>0</v>
      </c>
      <c r="BB121" s="185" t="e">
        <f>SUM(BB111:BB120)</f>
        <v>#REF!</v>
      </c>
      <c r="BC121" s="185">
        <f>SUM(BC111:BC120)</f>
        <v>0</v>
      </c>
      <c r="BD121" s="185">
        <f>SUM(BD111:BD120)</f>
        <v>0</v>
      </c>
      <c r="BE121" s="185">
        <f>SUM(BE111:BE120)</f>
        <v>0</v>
      </c>
    </row>
    <row r="122" spans="1:104" x14ac:dyDescent="0.2">
      <c r="A122" s="198">
        <v>96</v>
      </c>
      <c r="B122" s="172" t="s">
        <v>124</v>
      </c>
      <c r="C122" s="173" t="s">
        <v>125</v>
      </c>
      <c r="D122" s="174" t="s">
        <v>80</v>
      </c>
      <c r="E122" s="175">
        <v>927.48</v>
      </c>
      <c r="F122" s="175">
        <v>0</v>
      </c>
      <c r="G122" s="176">
        <f t="shared" si="17"/>
        <v>0</v>
      </c>
      <c r="H122" s="170"/>
      <c r="I122" s="170"/>
      <c r="O122" s="171">
        <v>1</v>
      </c>
    </row>
    <row r="123" spans="1:104" ht="22.5" x14ac:dyDescent="0.2">
      <c r="A123" s="198">
        <v>97</v>
      </c>
      <c r="B123" s="172" t="s">
        <v>126</v>
      </c>
      <c r="C123" s="173" t="s">
        <v>285</v>
      </c>
      <c r="D123" s="174" t="s">
        <v>80</v>
      </c>
      <c r="E123" s="175">
        <v>2782.44</v>
      </c>
      <c r="F123" s="175">
        <v>0</v>
      </c>
      <c r="G123" s="176">
        <f t="shared" si="17"/>
        <v>0</v>
      </c>
      <c r="O123" s="171">
        <v>2</v>
      </c>
      <c r="AA123" s="147">
        <v>1</v>
      </c>
      <c r="AB123" s="147">
        <v>7</v>
      </c>
      <c r="AC123" s="147">
        <v>7</v>
      </c>
      <c r="AZ123" s="147">
        <v>2</v>
      </c>
      <c r="BA123" s="147">
        <f>IF(AZ123=1,G240,0)</f>
        <v>0</v>
      </c>
      <c r="BB123" s="147">
        <f>IF(AZ123=2,G240,0)</f>
        <v>0</v>
      </c>
      <c r="BC123" s="147">
        <f>IF(AZ123=3,G240,0)</f>
        <v>0</v>
      </c>
      <c r="BD123" s="147">
        <f>IF(AZ123=4,G240,0)</f>
        <v>0</v>
      </c>
      <c r="BE123" s="147">
        <f>IF(AZ123=5,G240,0)</f>
        <v>0</v>
      </c>
      <c r="CA123" s="177">
        <v>1</v>
      </c>
      <c r="CB123" s="177">
        <v>7</v>
      </c>
      <c r="CZ123" s="147">
        <v>4.1599999999999996E-3</v>
      </c>
    </row>
    <row r="124" spans="1:104" x14ac:dyDescent="0.2">
      <c r="A124" s="198">
        <v>98</v>
      </c>
      <c r="B124" s="172" t="s">
        <v>127</v>
      </c>
      <c r="C124" s="173" t="s">
        <v>128</v>
      </c>
      <c r="D124" s="174" t="s">
        <v>80</v>
      </c>
      <c r="E124" s="175">
        <v>927.48</v>
      </c>
      <c r="F124" s="175">
        <v>0</v>
      </c>
      <c r="G124" s="176">
        <f t="shared" si="17"/>
        <v>0</v>
      </c>
      <c r="O124" s="171">
        <v>2</v>
      </c>
      <c r="AA124" s="147">
        <v>1</v>
      </c>
      <c r="AB124" s="147">
        <v>7</v>
      </c>
      <c r="AC124" s="147">
        <v>7</v>
      </c>
      <c r="AZ124" s="147">
        <v>2</v>
      </c>
      <c r="BA124" s="147">
        <f>IF(AZ124=1,G241,0)</f>
        <v>0</v>
      </c>
      <c r="BB124" s="147">
        <f>IF(AZ124=2,G241,0)</f>
        <v>0</v>
      </c>
      <c r="BC124" s="147">
        <f>IF(AZ124=3,G241,0)</f>
        <v>0</v>
      </c>
      <c r="BD124" s="147">
        <f>IF(AZ124=4,G241,0)</f>
        <v>0</v>
      </c>
      <c r="BE124" s="147">
        <f>IF(AZ124=5,G241,0)</f>
        <v>0</v>
      </c>
      <c r="CA124" s="177">
        <v>1</v>
      </c>
      <c r="CB124" s="177">
        <v>7</v>
      </c>
      <c r="CZ124" s="147">
        <v>4.0000000000000003E-5</v>
      </c>
    </row>
    <row r="125" spans="1:104" x14ac:dyDescent="0.2">
      <c r="A125" s="198">
        <v>99</v>
      </c>
      <c r="B125" s="172" t="s">
        <v>469</v>
      </c>
      <c r="C125" s="173" t="s">
        <v>470</v>
      </c>
      <c r="D125" s="174" t="s">
        <v>80</v>
      </c>
      <c r="E125" s="175">
        <v>44</v>
      </c>
      <c r="F125" s="175">
        <v>0</v>
      </c>
      <c r="G125" s="176">
        <f t="shared" si="17"/>
        <v>0</v>
      </c>
      <c r="O125" s="171">
        <v>2</v>
      </c>
      <c r="AA125" s="147">
        <v>1</v>
      </c>
      <c r="AB125" s="147">
        <v>7</v>
      </c>
      <c r="AC125" s="147">
        <v>7</v>
      </c>
      <c r="AZ125" s="147">
        <v>2</v>
      </c>
      <c r="BA125" s="147">
        <f>IF(AZ125=1,G242,0)</f>
        <v>0</v>
      </c>
      <c r="BB125" s="147">
        <f>IF(AZ125=2,G242,0)</f>
        <v>0</v>
      </c>
      <c r="BC125" s="147">
        <f>IF(AZ125=3,G242,0)</f>
        <v>0</v>
      </c>
      <c r="BD125" s="147">
        <f>IF(AZ125=4,G242,0)</f>
        <v>0</v>
      </c>
      <c r="BE125" s="147">
        <f>IF(AZ125=5,G242,0)</f>
        <v>0</v>
      </c>
      <c r="CA125" s="177">
        <v>1</v>
      </c>
      <c r="CB125" s="177">
        <v>7</v>
      </c>
      <c r="CZ125" s="147">
        <v>2.9999999999999997E-4</v>
      </c>
    </row>
    <row r="126" spans="1:104" x14ac:dyDescent="0.2">
      <c r="A126" s="198">
        <v>100</v>
      </c>
      <c r="B126" s="172" t="s">
        <v>461</v>
      </c>
      <c r="C126" s="173" t="s">
        <v>462</v>
      </c>
      <c r="D126" s="174" t="s">
        <v>80</v>
      </c>
      <c r="E126" s="175">
        <v>927.48</v>
      </c>
      <c r="F126" s="175">
        <v>0</v>
      </c>
      <c r="G126" s="176">
        <f t="shared" si="17"/>
        <v>0</v>
      </c>
      <c r="O126" s="171">
        <v>2</v>
      </c>
      <c r="AA126" s="147">
        <v>3</v>
      </c>
      <c r="AB126" s="147">
        <v>7</v>
      </c>
      <c r="AC126" s="147">
        <v>59764203</v>
      </c>
      <c r="AZ126" s="147">
        <v>2</v>
      </c>
      <c r="BA126" s="147">
        <f>IF(AZ126=1,#REF!,0)</f>
        <v>0</v>
      </c>
      <c r="BB126" s="147" t="e">
        <f>IF(AZ126=2,#REF!,0)</f>
        <v>#REF!</v>
      </c>
      <c r="BC126" s="147">
        <f>IF(AZ126=3,#REF!,0)</f>
        <v>0</v>
      </c>
      <c r="BD126" s="147">
        <f>IF(AZ126=4,#REF!,0)</f>
        <v>0</v>
      </c>
      <c r="BE126" s="147">
        <f>IF(AZ126=5,#REF!,0)</f>
        <v>0</v>
      </c>
      <c r="CA126" s="177">
        <v>3</v>
      </c>
      <c r="CB126" s="177">
        <v>7</v>
      </c>
      <c r="CZ126" s="147">
        <v>1.9199999999999998E-2</v>
      </c>
    </row>
    <row r="127" spans="1:104" x14ac:dyDescent="0.2">
      <c r="A127" s="198">
        <v>101</v>
      </c>
      <c r="B127" s="172" t="s">
        <v>463</v>
      </c>
      <c r="C127" s="173" t="s">
        <v>464</v>
      </c>
      <c r="D127" s="174" t="s">
        <v>80</v>
      </c>
      <c r="E127" s="175">
        <v>2782.44</v>
      </c>
      <c r="F127" s="175">
        <v>0</v>
      </c>
      <c r="G127" s="176">
        <f t="shared" si="17"/>
        <v>0</v>
      </c>
      <c r="O127" s="171">
        <v>2</v>
      </c>
      <c r="AA127" s="147">
        <v>7</v>
      </c>
      <c r="AB127" s="147">
        <v>1001</v>
      </c>
      <c r="AC127" s="147">
        <v>5</v>
      </c>
      <c r="AZ127" s="147">
        <v>2</v>
      </c>
      <c r="BA127" s="147">
        <f>IF(AZ127=1,#REF!,0)</f>
        <v>0</v>
      </c>
      <c r="BB127" s="147" t="e">
        <f>IF(AZ127=2,#REF!,0)</f>
        <v>#REF!</v>
      </c>
      <c r="BC127" s="147">
        <f>IF(AZ127=3,#REF!,0)</f>
        <v>0</v>
      </c>
      <c r="BD127" s="147">
        <f>IF(AZ127=4,#REF!,0)</f>
        <v>0</v>
      </c>
      <c r="BE127" s="147">
        <f>IF(AZ127=5,#REF!,0)</f>
        <v>0</v>
      </c>
      <c r="CA127" s="177">
        <v>7</v>
      </c>
      <c r="CB127" s="177">
        <v>1001</v>
      </c>
      <c r="CZ127" s="147">
        <v>0</v>
      </c>
    </row>
    <row r="128" spans="1:104" x14ac:dyDescent="0.2">
      <c r="A128" s="198">
        <v>102</v>
      </c>
      <c r="B128" s="172" t="s">
        <v>465</v>
      </c>
      <c r="C128" s="173" t="s">
        <v>466</v>
      </c>
      <c r="D128" s="174" t="s">
        <v>80</v>
      </c>
      <c r="E128" s="175">
        <v>927.48</v>
      </c>
      <c r="F128" s="175">
        <v>0</v>
      </c>
      <c r="G128" s="176">
        <f t="shared" si="17"/>
        <v>0</v>
      </c>
      <c r="O128" s="171">
        <v>4</v>
      </c>
      <c r="BA128" s="185">
        <f>SUM(BA122:BA127)</f>
        <v>0</v>
      </c>
      <c r="BB128" s="185" t="e">
        <f>SUM(BB122:BB127)</f>
        <v>#REF!</v>
      </c>
      <c r="BC128" s="185">
        <f>SUM(BC122:BC127)</f>
        <v>0</v>
      </c>
      <c r="BD128" s="185">
        <f>SUM(BD122:BD127)</f>
        <v>0</v>
      </c>
      <c r="BE128" s="185">
        <f>SUM(BE122:BE127)</f>
        <v>0</v>
      </c>
    </row>
    <row r="129" spans="1:104" x14ac:dyDescent="0.2">
      <c r="A129" s="198">
        <v>103</v>
      </c>
      <c r="B129" s="172" t="s">
        <v>129</v>
      </c>
      <c r="C129" s="173" t="s">
        <v>130</v>
      </c>
      <c r="D129" s="174" t="s">
        <v>80</v>
      </c>
      <c r="E129" s="175">
        <v>44</v>
      </c>
      <c r="F129" s="175">
        <v>0</v>
      </c>
      <c r="G129" s="176">
        <f t="shared" si="17"/>
        <v>0</v>
      </c>
      <c r="O129" s="171"/>
      <c r="BA129" s="185"/>
      <c r="BB129" s="185"/>
      <c r="BC129" s="185"/>
      <c r="BD129" s="185"/>
      <c r="BE129" s="185"/>
    </row>
    <row r="130" spans="1:104" x14ac:dyDescent="0.2">
      <c r="A130" s="178"/>
      <c r="B130" s="179" t="s">
        <v>75</v>
      </c>
      <c r="C130" s="180" t="str">
        <f>CONCATENATE(B120," ",C120)</f>
        <v>94 Lešení a stavební výtahy</v>
      </c>
      <c r="D130" s="181"/>
      <c r="E130" s="182"/>
      <c r="F130" s="183"/>
      <c r="G130" s="184">
        <f>SUM(G120:G129)</f>
        <v>0</v>
      </c>
      <c r="H130" s="170"/>
      <c r="I130" s="170"/>
      <c r="O130" s="171">
        <v>1</v>
      </c>
    </row>
    <row r="131" spans="1:104" x14ac:dyDescent="0.2">
      <c r="A131" s="164" t="s">
        <v>74</v>
      </c>
      <c r="B131" s="165" t="s">
        <v>131</v>
      </c>
      <c r="C131" s="166" t="s">
        <v>132</v>
      </c>
      <c r="D131" s="167"/>
      <c r="E131" s="168"/>
      <c r="F131" s="168"/>
      <c r="G131" s="169"/>
      <c r="H131" s="170"/>
      <c r="I131" s="170"/>
      <c r="O131" s="171"/>
    </row>
    <row r="132" spans="1:104" x14ac:dyDescent="0.2">
      <c r="A132" s="198">
        <v>104</v>
      </c>
      <c r="B132" s="172" t="s">
        <v>275</v>
      </c>
      <c r="C132" s="173" t="s">
        <v>277</v>
      </c>
      <c r="D132" s="174" t="s">
        <v>80</v>
      </c>
      <c r="E132" s="175">
        <v>200</v>
      </c>
      <c r="F132" s="175">
        <v>0</v>
      </c>
      <c r="G132" s="176">
        <f>E132*F132</f>
        <v>0</v>
      </c>
      <c r="O132" s="171">
        <v>2</v>
      </c>
      <c r="AA132" s="147">
        <v>7</v>
      </c>
      <c r="AB132" s="147">
        <v>1001</v>
      </c>
      <c r="AC132" s="147">
        <v>5</v>
      </c>
      <c r="AZ132" s="147">
        <v>2</v>
      </c>
      <c r="BA132" s="147">
        <f>IF(AZ132=1,G248,0)</f>
        <v>0</v>
      </c>
      <c r="BB132" s="147">
        <f>IF(AZ132=2,G248,0)</f>
        <v>0</v>
      </c>
      <c r="BC132" s="147">
        <f>IF(AZ132=3,G248,0)</f>
        <v>0</v>
      </c>
      <c r="BD132" s="147">
        <f>IF(AZ132=4,G248,0)</f>
        <v>0</v>
      </c>
      <c r="BE132" s="147">
        <f>IF(AZ132=5,G248,0)</f>
        <v>0</v>
      </c>
      <c r="CA132" s="177">
        <v>7</v>
      </c>
      <c r="CB132" s="177">
        <v>1001</v>
      </c>
      <c r="CZ132" s="147">
        <v>0</v>
      </c>
    </row>
    <row r="133" spans="1:104" ht="22.5" customHeight="1" x14ac:dyDescent="0.2">
      <c r="A133" s="198">
        <v>105</v>
      </c>
      <c r="B133" s="172" t="s">
        <v>276</v>
      </c>
      <c r="C133" s="173" t="s">
        <v>278</v>
      </c>
      <c r="D133" s="174" t="s">
        <v>80</v>
      </c>
      <c r="E133" s="175">
        <v>160</v>
      </c>
      <c r="F133" s="175">
        <v>0</v>
      </c>
      <c r="G133" s="176">
        <f>E133*F133</f>
        <v>0</v>
      </c>
      <c r="O133" s="171"/>
      <c r="BA133" s="185"/>
      <c r="BB133" s="185"/>
      <c r="BC133" s="185"/>
      <c r="BD133" s="185"/>
      <c r="BE133" s="185"/>
    </row>
    <row r="134" spans="1:104" x14ac:dyDescent="0.2">
      <c r="A134" s="198">
        <v>106</v>
      </c>
      <c r="B134" s="172" t="s">
        <v>529</v>
      </c>
      <c r="C134" s="173" t="s">
        <v>561</v>
      </c>
      <c r="D134" s="174" t="s">
        <v>99</v>
      </c>
      <c r="E134" s="175">
        <v>1</v>
      </c>
      <c r="F134" s="175">
        <v>0</v>
      </c>
      <c r="G134" s="176">
        <f t="shared" ref="G134:G135" si="18">E134*F134</f>
        <v>0</v>
      </c>
      <c r="H134" s="170"/>
      <c r="I134" s="170"/>
      <c r="O134" s="171">
        <v>1</v>
      </c>
    </row>
    <row r="135" spans="1:104" x14ac:dyDescent="0.2">
      <c r="A135" s="198">
        <v>107</v>
      </c>
      <c r="B135" s="172" t="s">
        <v>540</v>
      </c>
      <c r="C135" s="173" t="s">
        <v>515</v>
      </c>
      <c r="D135" s="174" t="s">
        <v>99</v>
      </c>
      <c r="E135" s="175">
        <v>1</v>
      </c>
      <c r="F135" s="175">
        <v>0</v>
      </c>
      <c r="G135" s="176">
        <f t="shared" si="18"/>
        <v>0</v>
      </c>
      <c r="O135" s="171">
        <v>2</v>
      </c>
      <c r="AA135" s="147">
        <v>1</v>
      </c>
      <c r="AB135" s="147">
        <v>7</v>
      </c>
      <c r="AC135" s="147">
        <v>7</v>
      </c>
      <c r="AZ135" s="147">
        <v>2</v>
      </c>
      <c r="BA135" s="147">
        <f>IF(AZ135=1,G255,0)</f>
        <v>0</v>
      </c>
      <c r="BB135" s="147">
        <f>IF(AZ135=2,G255,0)</f>
        <v>0</v>
      </c>
      <c r="BC135" s="147">
        <f>IF(AZ135=3,G255,0)</f>
        <v>0</v>
      </c>
      <c r="BD135" s="147">
        <f>IF(AZ135=4,G255,0)</f>
        <v>0</v>
      </c>
      <c r="BE135" s="147">
        <f>IF(AZ135=5,G255,0)</f>
        <v>0</v>
      </c>
      <c r="CA135" s="177">
        <v>1</v>
      </c>
      <c r="CB135" s="177">
        <v>7</v>
      </c>
      <c r="CZ135" s="147">
        <v>1E-4</v>
      </c>
    </row>
    <row r="136" spans="1:104" ht="33.75" x14ac:dyDescent="0.2">
      <c r="A136" s="198">
        <v>108</v>
      </c>
      <c r="B136" s="172" t="s">
        <v>572</v>
      </c>
      <c r="C136" s="173" t="s">
        <v>541</v>
      </c>
      <c r="D136" s="174" t="s">
        <v>99</v>
      </c>
      <c r="E136" s="175">
        <v>1</v>
      </c>
      <c r="F136" s="175">
        <v>0</v>
      </c>
      <c r="G136" s="176">
        <f t="shared" ref="G136" si="19">E136*F136</f>
        <v>0</v>
      </c>
      <c r="O136" s="171">
        <v>2</v>
      </c>
      <c r="AA136" s="147">
        <v>1</v>
      </c>
      <c r="AB136" s="147">
        <v>7</v>
      </c>
      <c r="AC136" s="147">
        <v>7</v>
      </c>
      <c r="AZ136" s="147">
        <v>2</v>
      </c>
      <c r="BA136" s="147">
        <f>IF(AZ136=1,G256,0)</f>
        <v>0</v>
      </c>
      <c r="BB136" s="147">
        <f>IF(AZ136=2,G256,0)</f>
        <v>0</v>
      </c>
      <c r="BC136" s="147">
        <f>IF(AZ136=3,G256,0)</f>
        <v>0</v>
      </c>
      <c r="BD136" s="147">
        <f>IF(AZ136=4,G256,0)</f>
        <v>0</v>
      </c>
      <c r="BE136" s="147">
        <f>IF(AZ136=5,G256,0)</f>
        <v>0</v>
      </c>
      <c r="CA136" s="177">
        <v>1</v>
      </c>
      <c r="CB136" s="177">
        <v>7</v>
      </c>
      <c r="CZ136" s="147">
        <v>0</v>
      </c>
    </row>
    <row r="137" spans="1:104" ht="27" customHeight="1" x14ac:dyDescent="0.2">
      <c r="A137" s="198">
        <v>109</v>
      </c>
      <c r="B137" s="172" t="s">
        <v>133</v>
      </c>
      <c r="C137" s="173" t="s">
        <v>134</v>
      </c>
      <c r="D137" s="174" t="s">
        <v>80</v>
      </c>
      <c r="E137" s="175">
        <v>345.6</v>
      </c>
      <c r="F137" s="175">
        <v>0</v>
      </c>
      <c r="G137" s="176">
        <f>E137*F137</f>
        <v>0</v>
      </c>
      <c r="O137" s="171">
        <v>2</v>
      </c>
      <c r="AA137" s="147">
        <v>1</v>
      </c>
      <c r="AB137" s="147">
        <v>7</v>
      </c>
      <c r="AC137" s="147">
        <v>7</v>
      </c>
      <c r="AZ137" s="147">
        <v>2</v>
      </c>
      <c r="BA137" s="147">
        <f>IF(AZ137=1,G257,0)</f>
        <v>0</v>
      </c>
      <c r="BB137" s="147">
        <f>IF(AZ137=2,G257,0)</f>
        <v>0</v>
      </c>
      <c r="BC137" s="147">
        <f>IF(AZ137=3,G257,0)</f>
        <v>0</v>
      </c>
      <c r="BD137" s="147">
        <f>IF(AZ137=4,G257,0)</f>
        <v>0</v>
      </c>
      <c r="BE137" s="147">
        <f>IF(AZ137=5,G257,0)</f>
        <v>0</v>
      </c>
      <c r="CA137" s="177">
        <v>1</v>
      </c>
      <c r="CB137" s="177">
        <v>7</v>
      </c>
      <c r="CZ137" s="147">
        <v>0</v>
      </c>
    </row>
    <row r="138" spans="1:104" ht="26.25" customHeight="1" x14ac:dyDescent="0.2">
      <c r="A138" s="178"/>
      <c r="B138" s="179" t="s">
        <v>75</v>
      </c>
      <c r="C138" s="180" t="str">
        <f>CONCATENATE(B131," ",C131)</f>
        <v>95 Dokončovací kce na pozem.stav.</v>
      </c>
      <c r="D138" s="181"/>
      <c r="E138" s="182"/>
      <c r="F138" s="183"/>
      <c r="G138" s="184">
        <f>SUM(G131:G137)</f>
        <v>0</v>
      </c>
      <c r="O138" s="171">
        <v>2</v>
      </c>
      <c r="AA138" s="147">
        <v>1</v>
      </c>
      <c r="AB138" s="147">
        <v>0</v>
      </c>
      <c r="AC138" s="147">
        <v>0</v>
      </c>
      <c r="AZ138" s="147">
        <v>2</v>
      </c>
      <c r="BA138" s="147">
        <f>IF(AZ138=1,G258,0)</f>
        <v>0</v>
      </c>
      <c r="BB138" s="147">
        <f>IF(AZ138=2,G258,0)</f>
        <v>0</v>
      </c>
      <c r="BC138" s="147">
        <f>IF(AZ138=3,G258,0)</f>
        <v>0</v>
      </c>
      <c r="BD138" s="147">
        <f>IF(AZ138=4,G258,0)</f>
        <v>0</v>
      </c>
      <c r="BE138" s="147">
        <f>IF(AZ138=5,G258,0)</f>
        <v>0</v>
      </c>
      <c r="CA138" s="177">
        <v>1</v>
      </c>
      <c r="CB138" s="177">
        <v>0</v>
      </c>
      <c r="CZ138" s="147">
        <v>2.0000000000000002E-5</v>
      </c>
    </row>
    <row r="139" spans="1:104" x14ac:dyDescent="0.2">
      <c r="A139" s="164" t="s">
        <v>74</v>
      </c>
      <c r="B139" s="165" t="s">
        <v>135</v>
      </c>
      <c r="C139" s="166" t="s">
        <v>136</v>
      </c>
      <c r="D139" s="167"/>
      <c r="E139" s="168"/>
      <c r="F139" s="168"/>
      <c r="G139" s="169"/>
      <c r="O139" s="171">
        <v>4</v>
      </c>
      <c r="BA139" s="185">
        <f>SUM(BA134:BA138)</f>
        <v>0</v>
      </c>
      <c r="BB139" s="185">
        <f>SUM(BB134:BB138)</f>
        <v>0</v>
      </c>
      <c r="BC139" s="185">
        <f>SUM(BC134:BC138)</f>
        <v>0</v>
      </c>
      <c r="BD139" s="185">
        <f>SUM(BD134:BD138)</f>
        <v>0</v>
      </c>
      <c r="BE139" s="185">
        <f>SUM(BE134:BE138)</f>
        <v>0</v>
      </c>
    </row>
    <row r="140" spans="1:104" x14ac:dyDescent="0.2">
      <c r="A140" s="198">
        <v>110</v>
      </c>
      <c r="B140" s="172" t="s">
        <v>471</v>
      </c>
      <c r="C140" s="173" t="s">
        <v>472</v>
      </c>
      <c r="D140" s="174" t="s">
        <v>92</v>
      </c>
      <c r="E140" s="175">
        <v>7.5867000000000004</v>
      </c>
      <c r="F140" s="175">
        <v>0</v>
      </c>
      <c r="G140" s="176">
        <f>E140*F140</f>
        <v>0</v>
      </c>
      <c r="H140" s="170"/>
      <c r="I140" s="170"/>
      <c r="O140" s="171">
        <v>1</v>
      </c>
    </row>
    <row r="141" spans="1:104" ht="22.5" x14ac:dyDescent="0.2">
      <c r="A141" s="198">
        <v>111</v>
      </c>
      <c r="B141" s="172" t="s">
        <v>279</v>
      </c>
      <c r="C141" s="173" t="s">
        <v>280</v>
      </c>
      <c r="D141" s="174" t="s">
        <v>92</v>
      </c>
      <c r="E141" s="175">
        <v>5.0830000000000002</v>
      </c>
      <c r="F141" s="175">
        <v>0</v>
      </c>
      <c r="G141" s="176">
        <f t="shared" ref="G141:G145" si="20">E141*F141</f>
        <v>0</v>
      </c>
      <c r="O141" s="171">
        <v>2</v>
      </c>
      <c r="AA141" s="147">
        <v>1</v>
      </c>
      <c r="AB141" s="147">
        <v>7</v>
      </c>
      <c r="AC141" s="147">
        <v>7</v>
      </c>
      <c r="AZ141" s="147">
        <v>2</v>
      </c>
      <c r="BA141" s="147">
        <f>IF(AZ141=1,G263,0)</f>
        <v>0</v>
      </c>
      <c r="BB141" s="147">
        <f>IF(AZ141=2,G263,0)</f>
        <v>0</v>
      </c>
      <c r="BC141" s="147">
        <f>IF(AZ141=3,G263,0)</f>
        <v>0</v>
      </c>
      <c r="BD141" s="147">
        <f>IF(AZ141=4,G263,0)</f>
        <v>0</v>
      </c>
      <c r="BE141" s="147">
        <f>IF(AZ141=5,G263,0)</f>
        <v>0</v>
      </c>
      <c r="CA141" s="177">
        <v>1</v>
      </c>
      <c r="CB141" s="177">
        <v>7</v>
      </c>
      <c r="CZ141" s="147">
        <v>2.9999999999999997E-4</v>
      </c>
    </row>
    <row r="142" spans="1:104" ht="22.5" x14ac:dyDescent="0.2">
      <c r="A142" s="198">
        <v>112</v>
      </c>
      <c r="B142" s="172" t="s">
        <v>281</v>
      </c>
      <c r="C142" s="173" t="s">
        <v>282</v>
      </c>
      <c r="D142" s="174" t="s">
        <v>80</v>
      </c>
      <c r="E142" s="175">
        <v>14.2</v>
      </c>
      <c r="F142" s="175">
        <v>0</v>
      </c>
      <c r="G142" s="176">
        <f t="shared" si="20"/>
        <v>0</v>
      </c>
      <c r="O142" s="171">
        <v>2</v>
      </c>
      <c r="AA142" s="147">
        <v>7</v>
      </c>
      <c r="AB142" s="147">
        <v>1001</v>
      </c>
      <c r="AC142" s="147">
        <v>5</v>
      </c>
      <c r="AZ142" s="147">
        <v>2</v>
      </c>
      <c r="BA142" s="147">
        <f>IF(AZ142=1,G266,0)</f>
        <v>0</v>
      </c>
      <c r="BB142" s="147">
        <f>IF(AZ142=2,G266,0)</f>
        <v>0</v>
      </c>
      <c r="BC142" s="147">
        <f>IF(AZ142=3,G266,0)</f>
        <v>0</v>
      </c>
      <c r="BD142" s="147">
        <f>IF(AZ142=4,G266,0)</f>
        <v>0</v>
      </c>
      <c r="BE142" s="147">
        <f>IF(AZ142=5,G266,0)</f>
        <v>0</v>
      </c>
      <c r="CA142" s="177">
        <v>7</v>
      </c>
      <c r="CB142" s="177">
        <v>1001</v>
      </c>
      <c r="CZ142" s="147">
        <v>0</v>
      </c>
    </row>
    <row r="143" spans="1:104" ht="22.5" x14ac:dyDescent="0.2">
      <c r="A143" s="198">
        <v>113</v>
      </c>
      <c r="B143" s="172" t="s">
        <v>283</v>
      </c>
      <c r="C143" s="173" t="s">
        <v>284</v>
      </c>
      <c r="D143" s="174" t="s">
        <v>92</v>
      </c>
      <c r="E143" s="175">
        <v>5.8869999999999996</v>
      </c>
      <c r="F143" s="175">
        <v>0</v>
      </c>
      <c r="G143" s="176">
        <f t="shared" si="20"/>
        <v>0</v>
      </c>
      <c r="O143" s="171">
        <v>4</v>
      </c>
      <c r="BA143" s="185">
        <f>SUM(BA140:BA142)</f>
        <v>0</v>
      </c>
      <c r="BB143" s="185">
        <f>SUM(BB140:BB142)</f>
        <v>0</v>
      </c>
      <c r="BC143" s="185">
        <f>SUM(BC140:BC142)</f>
        <v>0</v>
      </c>
      <c r="BD143" s="185">
        <f>SUM(BD140:BD142)</f>
        <v>0</v>
      </c>
      <c r="BE143" s="185">
        <f>SUM(BE140:BE142)</f>
        <v>0</v>
      </c>
    </row>
    <row r="144" spans="1:104" x14ac:dyDescent="0.2">
      <c r="A144" s="198">
        <v>114</v>
      </c>
      <c r="B144" s="172" t="s">
        <v>137</v>
      </c>
      <c r="C144" s="173" t="s">
        <v>138</v>
      </c>
      <c r="D144" s="174" t="s">
        <v>92</v>
      </c>
      <c r="E144" s="175">
        <v>7.59</v>
      </c>
      <c r="F144" s="175">
        <v>0</v>
      </c>
      <c r="G144" s="176">
        <f t="shared" si="20"/>
        <v>0</v>
      </c>
      <c r="H144" s="170"/>
      <c r="I144" s="170"/>
      <c r="O144" s="171">
        <v>1</v>
      </c>
    </row>
    <row r="145" spans="1:104" x14ac:dyDescent="0.2">
      <c r="A145" s="198">
        <v>115</v>
      </c>
      <c r="B145" s="172" t="s">
        <v>139</v>
      </c>
      <c r="C145" s="173" t="s">
        <v>517</v>
      </c>
      <c r="D145" s="174" t="s">
        <v>80</v>
      </c>
      <c r="E145" s="175">
        <v>103.54</v>
      </c>
      <c r="F145" s="175">
        <v>0</v>
      </c>
      <c r="G145" s="176">
        <f t="shared" si="20"/>
        <v>0</v>
      </c>
      <c r="O145" s="171">
        <v>2</v>
      </c>
      <c r="AA145" s="147">
        <v>1</v>
      </c>
      <c r="AB145" s="147">
        <v>7</v>
      </c>
      <c r="AC145" s="147">
        <v>7</v>
      </c>
      <c r="AZ145" s="147">
        <v>2</v>
      </c>
      <c r="BA145" s="147">
        <f>IF(AZ145=1,G269,0)</f>
        <v>0</v>
      </c>
      <c r="BB145" s="147">
        <f>IF(AZ145=2,G269,0)</f>
        <v>0</v>
      </c>
      <c r="BC145" s="147">
        <f>IF(AZ145=3,G269,0)</f>
        <v>0</v>
      </c>
      <c r="BD145" s="147">
        <f>IF(AZ145=4,G269,0)</f>
        <v>0</v>
      </c>
      <c r="BE145" s="147">
        <f>IF(AZ145=5,G269,0)</f>
        <v>0</v>
      </c>
      <c r="CA145" s="177">
        <v>1</v>
      </c>
      <c r="CB145" s="177">
        <v>7</v>
      </c>
      <c r="CZ145" s="147">
        <v>6.6E-4</v>
      </c>
    </row>
    <row r="146" spans="1:104" x14ac:dyDescent="0.2">
      <c r="A146" s="178"/>
      <c r="B146" s="179" t="s">
        <v>75</v>
      </c>
      <c r="C146" s="180" t="str">
        <f>CONCATENATE(B139," ",C139)</f>
        <v>96 Bourání konstrukcí</v>
      </c>
      <c r="D146" s="181"/>
      <c r="E146" s="182"/>
      <c r="F146" s="183"/>
      <c r="G146" s="184">
        <f>SUM(G139:G145)</f>
        <v>0</v>
      </c>
      <c r="O146" s="171">
        <v>2</v>
      </c>
      <c r="AA146" s="147">
        <v>1</v>
      </c>
      <c r="AB146" s="147">
        <v>7</v>
      </c>
      <c r="AC146" s="147">
        <v>7</v>
      </c>
      <c r="AZ146" s="147">
        <v>2</v>
      </c>
      <c r="BA146" s="147">
        <f>IF(AZ146=1,G270,0)</f>
        <v>0</v>
      </c>
      <c r="BB146" s="147">
        <f>IF(AZ146=2,G270,0)</f>
        <v>0</v>
      </c>
      <c r="BC146" s="147">
        <f>IF(AZ146=3,G270,0)</f>
        <v>0</v>
      </c>
      <c r="BD146" s="147">
        <f>IF(AZ146=4,G270,0)</f>
        <v>0</v>
      </c>
      <c r="BE146" s="147">
        <f>IF(AZ146=5,G270,0)</f>
        <v>0</v>
      </c>
      <c r="CA146" s="177">
        <v>1</v>
      </c>
      <c r="CB146" s="177">
        <v>7</v>
      </c>
      <c r="CZ146" s="147">
        <v>1.4999999999999999E-4</v>
      </c>
    </row>
    <row r="147" spans="1:104" x14ac:dyDescent="0.2">
      <c r="A147" s="164" t="s">
        <v>74</v>
      </c>
      <c r="B147" s="165" t="s">
        <v>140</v>
      </c>
      <c r="C147" s="166" t="s">
        <v>141</v>
      </c>
      <c r="D147" s="167"/>
      <c r="E147" s="168"/>
      <c r="F147" s="168"/>
      <c r="G147" s="169"/>
      <c r="O147" s="171">
        <v>4</v>
      </c>
      <c r="BA147" s="185">
        <f>SUM(BA144:BA146)</f>
        <v>0</v>
      </c>
      <c r="BB147" s="185">
        <f>SUM(BB144:BB146)</f>
        <v>0</v>
      </c>
      <c r="BC147" s="185">
        <f>SUM(BC144:BC146)</f>
        <v>0</v>
      </c>
      <c r="BD147" s="185">
        <f>SUM(BD144:BD146)</f>
        <v>0</v>
      </c>
      <c r="BE147" s="185">
        <f>SUM(BE144:BE146)</f>
        <v>0</v>
      </c>
    </row>
    <row r="148" spans="1:104" ht="22.5" x14ac:dyDescent="0.2">
      <c r="A148" s="198">
        <v>116</v>
      </c>
      <c r="B148" s="199" t="s">
        <v>286</v>
      </c>
      <c r="C148" s="173" t="s">
        <v>287</v>
      </c>
      <c r="D148" s="174" t="s">
        <v>86</v>
      </c>
      <c r="E148" s="175">
        <v>131.09200000000001</v>
      </c>
      <c r="F148" s="175">
        <v>0</v>
      </c>
      <c r="G148" s="176">
        <f t="shared" ref="G148:G154" si="21">E148*F148</f>
        <v>0</v>
      </c>
      <c r="H148" s="170"/>
      <c r="I148" s="170"/>
      <c r="O148" s="171">
        <v>1</v>
      </c>
    </row>
    <row r="149" spans="1:104" ht="22.5" x14ac:dyDescent="0.2">
      <c r="A149" s="198">
        <v>117</v>
      </c>
      <c r="B149" s="209" t="s">
        <v>289</v>
      </c>
      <c r="C149" s="173" t="s">
        <v>288</v>
      </c>
      <c r="D149" s="174" t="s">
        <v>86</v>
      </c>
      <c r="E149" s="175">
        <v>386.9</v>
      </c>
      <c r="F149" s="175">
        <v>0</v>
      </c>
      <c r="G149" s="176">
        <f t="shared" si="21"/>
        <v>0</v>
      </c>
      <c r="O149" s="171">
        <v>2</v>
      </c>
      <c r="AA149" s="147">
        <v>1</v>
      </c>
      <c r="AB149" s="147">
        <v>7</v>
      </c>
      <c r="AC149" s="147">
        <v>7</v>
      </c>
      <c r="AZ149" s="147">
        <v>2</v>
      </c>
      <c r="BA149" s="147">
        <f>IF(AZ149=1,G273,0)</f>
        <v>0</v>
      </c>
      <c r="BB149" s="147">
        <f>IF(AZ149=2,G273,0)</f>
        <v>0</v>
      </c>
      <c r="BC149" s="147">
        <f>IF(AZ149=3,G273,0)</f>
        <v>0</v>
      </c>
      <c r="BD149" s="147">
        <f>IF(AZ149=4,G273,0)</f>
        <v>0</v>
      </c>
      <c r="BE149" s="147">
        <f>IF(AZ149=5,G273,0)</f>
        <v>0</v>
      </c>
      <c r="CA149" s="177">
        <v>1</v>
      </c>
      <c r="CB149" s="177">
        <v>7</v>
      </c>
      <c r="CZ149" s="147">
        <v>1.4999999999999999E-4</v>
      </c>
    </row>
    <row r="150" spans="1:104" ht="22.5" x14ac:dyDescent="0.2">
      <c r="A150" s="198">
        <v>118</v>
      </c>
      <c r="B150" s="209" t="s">
        <v>291</v>
      </c>
      <c r="C150" s="173" t="s">
        <v>290</v>
      </c>
      <c r="D150" s="174" t="s">
        <v>86</v>
      </c>
      <c r="E150" s="175">
        <v>131.09</v>
      </c>
      <c r="F150" s="175">
        <v>0</v>
      </c>
      <c r="G150" s="176">
        <f t="shared" si="21"/>
        <v>0</v>
      </c>
      <c r="O150" s="171">
        <v>2</v>
      </c>
      <c r="AA150" s="147">
        <v>1</v>
      </c>
      <c r="AB150" s="147">
        <v>7</v>
      </c>
      <c r="AC150" s="147">
        <v>7</v>
      </c>
      <c r="AZ150" s="147">
        <v>2</v>
      </c>
      <c r="BA150" s="147">
        <f>IF(AZ150=1,G275,0)</f>
        <v>0</v>
      </c>
      <c r="BB150" s="147">
        <f>IF(AZ150=2,G275,0)</f>
        <v>0</v>
      </c>
      <c r="BC150" s="147">
        <f>IF(AZ150=3,G275,0)</f>
        <v>0</v>
      </c>
      <c r="BD150" s="147">
        <f>IF(AZ150=4,G275,0)</f>
        <v>0</v>
      </c>
      <c r="BE150" s="147">
        <f>IF(AZ150=5,G275,0)</f>
        <v>0</v>
      </c>
      <c r="CA150" s="177">
        <v>1</v>
      </c>
      <c r="CB150" s="177">
        <v>7</v>
      </c>
      <c r="CZ150" s="147">
        <v>2.7999999999999998E-4</v>
      </c>
    </row>
    <row r="151" spans="1:104" ht="22.5" x14ac:dyDescent="0.2">
      <c r="A151" s="198">
        <v>119</v>
      </c>
      <c r="B151" s="209" t="s">
        <v>293</v>
      </c>
      <c r="C151" s="173" t="s">
        <v>292</v>
      </c>
      <c r="D151" s="174" t="s">
        <v>86</v>
      </c>
      <c r="E151" s="175">
        <v>17.901</v>
      </c>
      <c r="F151" s="175">
        <v>0</v>
      </c>
      <c r="G151" s="176">
        <f t="shared" si="21"/>
        <v>0</v>
      </c>
    </row>
    <row r="152" spans="1:104" ht="22.5" x14ac:dyDescent="0.2">
      <c r="A152" s="198">
        <v>120</v>
      </c>
      <c r="B152" s="209" t="s">
        <v>295</v>
      </c>
      <c r="C152" s="173" t="s">
        <v>294</v>
      </c>
      <c r="D152" s="174" t="s">
        <v>86</v>
      </c>
      <c r="E152" s="175">
        <v>6.3949999999999996</v>
      </c>
      <c r="F152" s="175">
        <v>0</v>
      </c>
      <c r="G152" s="176">
        <f t="shared" si="21"/>
        <v>0</v>
      </c>
    </row>
    <row r="153" spans="1:104" x14ac:dyDescent="0.2">
      <c r="A153" s="198">
        <v>121</v>
      </c>
      <c r="B153" s="172" t="s">
        <v>142</v>
      </c>
      <c r="C153" s="173" t="s">
        <v>143</v>
      </c>
      <c r="D153" s="174" t="s">
        <v>86</v>
      </c>
      <c r="E153" s="175">
        <v>137.89599999999999</v>
      </c>
      <c r="F153" s="175">
        <v>0</v>
      </c>
      <c r="G153" s="176">
        <f t="shared" si="21"/>
        <v>0</v>
      </c>
    </row>
    <row r="154" spans="1:104" ht="22.5" x14ac:dyDescent="0.2">
      <c r="A154" s="198">
        <v>122</v>
      </c>
      <c r="B154" s="209" t="s">
        <v>296</v>
      </c>
      <c r="C154" s="173" t="s">
        <v>297</v>
      </c>
      <c r="D154" s="174" t="s">
        <v>86</v>
      </c>
      <c r="E154" s="175">
        <v>6.8109999999999999</v>
      </c>
      <c r="F154" s="175">
        <v>0</v>
      </c>
      <c r="G154" s="176">
        <f t="shared" si="21"/>
        <v>0</v>
      </c>
    </row>
    <row r="155" spans="1:104" x14ac:dyDescent="0.2">
      <c r="A155" s="178"/>
      <c r="B155" s="179" t="s">
        <v>75</v>
      </c>
      <c r="C155" s="180" t="str">
        <f>CONCATENATE(B147," ",C147)</f>
        <v>99 Staveništní přesun hmot</v>
      </c>
      <c r="D155" s="181"/>
      <c r="E155" s="182"/>
      <c r="F155" s="183"/>
      <c r="G155" s="184">
        <f>SUM(G147:G154)</f>
        <v>0</v>
      </c>
    </row>
    <row r="156" spans="1:104" x14ac:dyDescent="0.2">
      <c r="A156" s="164" t="s">
        <v>74</v>
      </c>
      <c r="B156" s="165" t="s">
        <v>144</v>
      </c>
      <c r="C156" s="166" t="s">
        <v>145</v>
      </c>
      <c r="D156" s="167"/>
      <c r="E156" s="168"/>
      <c r="F156" s="168"/>
      <c r="G156" s="169"/>
    </row>
    <row r="157" spans="1:104" x14ac:dyDescent="0.2">
      <c r="A157" s="198">
        <v>123</v>
      </c>
      <c r="B157" s="172" t="s">
        <v>473</v>
      </c>
      <c r="C157" s="173" t="s">
        <v>474</v>
      </c>
      <c r="D157" s="174" t="s">
        <v>80</v>
      </c>
      <c r="E157" s="175">
        <v>108.3</v>
      </c>
      <c r="F157" s="175">
        <v>0</v>
      </c>
      <c r="G157" s="176">
        <f t="shared" ref="G157:G164" si="22">E157*F157</f>
        <v>0</v>
      </c>
    </row>
    <row r="158" spans="1:104" x14ac:dyDescent="0.2">
      <c r="A158" s="198">
        <v>124</v>
      </c>
      <c r="B158" s="172" t="s">
        <v>475</v>
      </c>
      <c r="C158" s="173" t="s">
        <v>476</v>
      </c>
      <c r="D158" s="174" t="s">
        <v>80</v>
      </c>
      <c r="E158" s="175">
        <v>21</v>
      </c>
      <c r="F158" s="175">
        <v>0</v>
      </c>
      <c r="G158" s="176">
        <f t="shared" si="22"/>
        <v>0</v>
      </c>
    </row>
    <row r="159" spans="1:104" x14ac:dyDescent="0.2">
      <c r="A159" s="198">
        <v>125</v>
      </c>
      <c r="B159" s="172" t="s">
        <v>146</v>
      </c>
      <c r="C159" s="173" t="s">
        <v>147</v>
      </c>
      <c r="D159" s="174" t="s">
        <v>80</v>
      </c>
      <c r="E159" s="175">
        <v>129.30000000000001</v>
      </c>
      <c r="F159" s="175">
        <v>0</v>
      </c>
      <c r="G159" s="176">
        <f t="shared" si="22"/>
        <v>0</v>
      </c>
    </row>
    <row r="160" spans="1:104" x14ac:dyDescent="0.2">
      <c r="A160" s="198">
        <v>126</v>
      </c>
      <c r="B160" s="172" t="s">
        <v>477</v>
      </c>
      <c r="C160" s="173" t="s">
        <v>562</v>
      </c>
      <c r="D160" s="174" t="s">
        <v>80</v>
      </c>
      <c r="E160" s="175">
        <v>108.3</v>
      </c>
      <c r="F160" s="175">
        <v>0</v>
      </c>
      <c r="G160" s="176">
        <f t="shared" si="22"/>
        <v>0</v>
      </c>
    </row>
    <row r="161" spans="1:7" x14ac:dyDescent="0.2">
      <c r="A161" s="198">
        <v>127</v>
      </c>
      <c r="B161" s="172" t="s">
        <v>478</v>
      </c>
      <c r="C161" s="173" t="s">
        <v>563</v>
      </c>
      <c r="D161" s="174" t="s">
        <v>80</v>
      </c>
      <c r="E161" s="175">
        <v>21</v>
      </c>
      <c r="F161" s="175">
        <v>0</v>
      </c>
      <c r="G161" s="176">
        <f t="shared" si="22"/>
        <v>0</v>
      </c>
    </row>
    <row r="162" spans="1:7" x14ac:dyDescent="0.2">
      <c r="A162" s="198">
        <v>128</v>
      </c>
      <c r="B162" s="172" t="s">
        <v>148</v>
      </c>
      <c r="C162" s="173" t="s">
        <v>564</v>
      </c>
      <c r="D162" s="174" t="s">
        <v>86</v>
      </c>
      <c r="E162" s="175">
        <v>0.09</v>
      </c>
      <c r="F162" s="175">
        <v>0</v>
      </c>
      <c r="G162" s="176">
        <f t="shared" si="22"/>
        <v>0</v>
      </c>
    </row>
    <row r="163" spans="1:7" x14ac:dyDescent="0.2">
      <c r="A163" s="198">
        <v>129</v>
      </c>
      <c r="B163" s="172" t="s">
        <v>149</v>
      </c>
      <c r="C163" s="173" t="s">
        <v>565</v>
      </c>
      <c r="D163" s="174" t="s">
        <v>80</v>
      </c>
      <c r="E163" s="175">
        <v>155.16</v>
      </c>
      <c r="F163" s="175">
        <v>0</v>
      </c>
      <c r="G163" s="176">
        <f t="shared" si="22"/>
        <v>0</v>
      </c>
    </row>
    <row r="164" spans="1:7" x14ac:dyDescent="0.2">
      <c r="A164" s="198">
        <v>130</v>
      </c>
      <c r="B164" s="172" t="s">
        <v>150</v>
      </c>
      <c r="C164" s="173" t="s">
        <v>151</v>
      </c>
      <c r="D164" s="174" t="s">
        <v>86</v>
      </c>
      <c r="E164" s="175">
        <v>1.5</v>
      </c>
      <c r="F164" s="175">
        <v>0</v>
      </c>
      <c r="G164" s="176">
        <f t="shared" si="22"/>
        <v>0</v>
      </c>
    </row>
    <row r="165" spans="1:7" x14ac:dyDescent="0.2">
      <c r="A165" s="178"/>
      <c r="B165" s="179" t="s">
        <v>75</v>
      </c>
      <c r="C165" s="180" t="str">
        <f>CONCATENATE(B156," ",C156)</f>
        <v>711 Izolace proti vodě</v>
      </c>
      <c r="D165" s="181"/>
      <c r="E165" s="182"/>
      <c r="F165" s="183"/>
      <c r="G165" s="184">
        <f>SUM(G156:G164)</f>
        <v>0</v>
      </c>
    </row>
    <row r="166" spans="1:7" x14ac:dyDescent="0.2">
      <c r="A166" s="164" t="s">
        <v>74</v>
      </c>
      <c r="B166" s="165" t="s">
        <v>152</v>
      </c>
      <c r="C166" s="166" t="s">
        <v>153</v>
      </c>
      <c r="D166" s="167"/>
      <c r="E166" s="168"/>
      <c r="F166" s="168"/>
      <c r="G166" s="169"/>
    </row>
    <row r="167" spans="1:7" x14ac:dyDescent="0.2">
      <c r="A167" s="198">
        <v>131</v>
      </c>
      <c r="B167" s="199" t="s">
        <v>154</v>
      </c>
      <c r="C167" s="173" t="s">
        <v>155</v>
      </c>
      <c r="D167" s="174" t="s">
        <v>80</v>
      </c>
      <c r="E167" s="175">
        <v>182.54</v>
      </c>
      <c r="F167" s="175">
        <v>0</v>
      </c>
      <c r="G167" s="176">
        <f t="shared" ref="G167:G178" si="23">E167*F167</f>
        <v>0</v>
      </c>
    </row>
    <row r="168" spans="1:7" x14ac:dyDescent="0.2">
      <c r="A168" s="198">
        <v>132</v>
      </c>
      <c r="B168" s="209" t="s">
        <v>298</v>
      </c>
      <c r="C168" s="173" t="s">
        <v>521</v>
      </c>
      <c r="D168" s="174" t="s">
        <v>80</v>
      </c>
      <c r="E168" s="175">
        <v>91.623999999999995</v>
      </c>
      <c r="F168" s="175">
        <v>0</v>
      </c>
      <c r="G168" s="176">
        <f t="shared" ref="G168" si="24">E168*F168</f>
        <v>0</v>
      </c>
    </row>
    <row r="169" spans="1:7" x14ac:dyDescent="0.2">
      <c r="A169" s="198">
        <v>133</v>
      </c>
      <c r="B169" s="216" t="s">
        <v>299</v>
      </c>
      <c r="C169" s="173" t="s">
        <v>520</v>
      </c>
      <c r="D169" s="174" t="s">
        <v>80</v>
      </c>
      <c r="E169" s="175">
        <v>90.92</v>
      </c>
      <c r="F169" s="175">
        <v>0</v>
      </c>
      <c r="G169" s="176">
        <f t="shared" si="23"/>
        <v>0</v>
      </c>
    </row>
    <row r="170" spans="1:7" ht="22.5" x14ac:dyDescent="0.2">
      <c r="A170" s="198">
        <v>134</v>
      </c>
      <c r="B170" s="209" t="s">
        <v>300</v>
      </c>
      <c r="C170" s="173" t="s">
        <v>301</v>
      </c>
      <c r="D170" s="174" t="s">
        <v>80</v>
      </c>
      <c r="E170" s="175">
        <v>12.044</v>
      </c>
      <c r="F170" s="175">
        <v>0</v>
      </c>
      <c r="G170" s="176">
        <f t="shared" si="23"/>
        <v>0</v>
      </c>
    </row>
    <row r="171" spans="1:7" ht="22.5" x14ac:dyDescent="0.2">
      <c r="A171" s="198">
        <v>135</v>
      </c>
      <c r="B171" s="209" t="s">
        <v>303</v>
      </c>
      <c r="C171" s="173" t="s">
        <v>302</v>
      </c>
      <c r="D171" s="174" t="s">
        <v>89</v>
      </c>
      <c r="E171" s="175">
        <v>62</v>
      </c>
      <c r="F171" s="175">
        <v>0</v>
      </c>
      <c r="G171" s="176">
        <f t="shared" si="23"/>
        <v>0</v>
      </c>
    </row>
    <row r="172" spans="1:7" x14ac:dyDescent="0.2">
      <c r="A172" s="198">
        <v>136</v>
      </c>
      <c r="B172" s="209" t="s">
        <v>304</v>
      </c>
      <c r="C172" s="211" t="s">
        <v>305</v>
      </c>
      <c r="D172" s="174" t="s">
        <v>89</v>
      </c>
      <c r="E172" s="175">
        <v>68.2</v>
      </c>
      <c r="F172" s="175">
        <v>0</v>
      </c>
      <c r="G172" s="176">
        <f t="shared" si="23"/>
        <v>0</v>
      </c>
    </row>
    <row r="173" spans="1:7" ht="22.5" x14ac:dyDescent="0.2">
      <c r="A173" s="198">
        <v>137</v>
      </c>
      <c r="B173" s="209" t="s">
        <v>306</v>
      </c>
      <c r="C173" s="211" t="s">
        <v>518</v>
      </c>
      <c r="D173" s="174" t="s">
        <v>80</v>
      </c>
      <c r="E173" s="175">
        <v>252.06</v>
      </c>
      <c r="F173" s="175">
        <v>0</v>
      </c>
      <c r="G173" s="176">
        <f t="shared" ref="G173:G176" si="25">E173*F173</f>
        <v>0</v>
      </c>
    </row>
    <row r="174" spans="1:7" x14ac:dyDescent="0.2">
      <c r="A174" s="198">
        <v>138</v>
      </c>
      <c r="B174" s="209" t="s">
        <v>307</v>
      </c>
      <c r="C174" s="211" t="s">
        <v>519</v>
      </c>
      <c r="D174" s="174" t="s">
        <v>80</v>
      </c>
      <c r="E174" s="175">
        <v>126.03</v>
      </c>
      <c r="F174" s="175">
        <v>0</v>
      </c>
      <c r="G174" s="176">
        <f t="shared" si="25"/>
        <v>0</v>
      </c>
    </row>
    <row r="175" spans="1:7" x14ac:dyDescent="0.2">
      <c r="A175" s="198">
        <v>139</v>
      </c>
      <c r="B175" s="209" t="s">
        <v>308</v>
      </c>
      <c r="C175" s="211" t="s">
        <v>522</v>
      </c>
      <c r="D175" s="174" t="s">
        <v>80</v>
      </c>
      <c r="E175" s="175">
        <v>138.07</v>
      </c>
      <c r="F175" s="175">
        <v>0</v>
      </c>
      <c r="G175" s="176">
        <f t="shared" si="25"/>
        <v>0</v>
      </c>
    </row>
    <row r="176" spans="1:7" ht="22.5" x14ac:dyDescent="0.2">
      <c r="A176" s="198">
        <v>140</v>
      </c>
      <c r="B176" s="209" t="s">
        <v>310</v>
      </c>
      <c r="C176" s="217" t="s">
        <v>309</v>
      </c>
      <c r="D176" s="174" t="s">
        <v>80</v>
      </c>
      <c r="E176" s="175">
        <v>182.54</v>
      </c>
      <c r="F176" s="175">
        <v>0</v>
      </c>
      <c r="G176" s="176">
        <f t="shared" si="25"/>
        <v>0</v>
      </c>
    </row>
    <row r="177" spans="1:7" x14ac:dyDescent="0.2">
      <c r="A177" s="198">
        <v>141</v>
      </c>
      <c r="B177" s="209" t="s">
        <v>311</v>
      </c>
      <c r="C177" s="210" t="s">
        <v>312</v>
      </c>
      <c r="D177" s="174" t="s">
        <v>80</v>
      </c>
      <c r="E177" s="175">
        <v>200.8</v>
      </c>
      <c r="F177" s="175">
        <v>0</v>
      </c>
      <c r="G177" s="176">
        <f t="shared" si="23"/>
        <v>0</v>
      </c>
    </row>
    <row r="178" spans="1:7" x14ac:dyDescent="0.2">
      <c r="A178" s="198">
        <v>142</v>
      </c>
      <c r="B178" s="172" t="s">
        <v>156</v>
      </c>
      <c r="C178" s="173" t="s">
        <v>157</v>
      </c>
      <c r="D178" s="174" t="s">
        <v>86</v>
      </c>
      <c r="E178" s="175">
        <v>1.84</v>
      </c>
      <c r="F178" s="175">
        <v>0</v>
      </c>
      <c r="G178" s="176">
        <f t="shared" si="23"/>
        <v>0</v>
      </c>
    </row>
    <row r="179" spans="1:7" x14ac:dyDescent="0.2">
      <c r="A179" s="178"/>
      <c r="B179" s="179" t="s">
        <v>75</v>
      </c>
      <c r="C179" s="180" t="str">
        <f>CONCATENATE(B166," ",C166)</f>
        <v>713 Izolace tepelné</v>
      </c>
      <c r="D179" s="181"/>
      <c r="E179" s="182"/>
      <c r="F179" s="183"/>
      <c r="G179" s="184">
        <f>SUM(G166:G178)</f>
        <v>0</v>
      </c>
    </row>
    <row r="180" spans="1:7" x14ac:dyDescent="0.2">
      <c r="A180" s="164" t="s">
        <v>74</v>
      </c>
      <c r="B180" s="165" t="s">
        <v>158</v>
      </c>
      <c r="C180" s="166" t="s">
        <v>159</v>
      </c>
      <c r="D180" s="167"/>
      <c r="E180" s="168"/>
      <c r="F180" s="168"/>
      <c r="G180" s="169"/>
    </row>
    <row r="181" spans="1:7" ht="22.5" x14ac:dyDescent="0.2">
      <c r="A181" s="198">
        <v>143</v>
      </c>
      <c r="B181" s="172" t="s">
        <v>160</v>
      </c>
      <c r="C181" s="173" t="s">
        <v>161</v>
      </c>
      <c r="D181" s="174" t="s">
        <v>83</v>
      </c>
      <c r="E181" s="175">
        <v>6</v>
      </c>
      <c r="F181" s="175">
        <v>0</v>
      </c>
      <c r="G181" s="176">
        <f>E181*F181</f>
        <v>0</v>
      </c>
    </row>
    <row r="182" spans="1:7" x14ac:dyDescent="0.2">
      <c r="A182" s="178"/>
      <c r="B182" s="179" t="s">
        <v>75</v>
      </c>
      <c r="C182" s="180" t="str">
        <f>CONCATENATE(B180," ",C180)</f>
        <v>721 Vnitřní kanalizace</v>
      </c>
      <c r="D182" s="181"/>
      <c r="E182" s="182"/>
      <c r="F182" s="183"/>
      <c r="G182" s="184">
        <f>SUM(G180:G181)</f>
        <v>0</v>
      </c>
    </row>
    <row r="183" spans="1:7" x14ac:dyDescent="0.2">
      <c r="A183" s="164" t="s">
        <v>74</v>
      </c>
      <c r="B183" s="165" t="s">
        <v>162</v>
      </c>
      <c r="C183" s="166" t="s">
        <v>163</v>
      </c>
      <c r="D183" s="167"/>
      <c r="E183" s="168"/>
      <c r="F183" s="168"/>
      <c r="G183" s="169"/>
    </row>
    <row r="184" spans="1:7" x14ac:dyDescent="0.2">
      <c r="A184" s="198">
        <v>144</v>
      </c>
      <c r="B184" s="172" t="s">
        <v>479</v>
      </c>
      <c r="C184" s="173" t="s">
        <v>480</v>
      </c>
      <c r="D184" s="174" t="s">
        <v>89</v>
      </c>
      <c r="E184" s="175">
        <v>288.5</v>
      </c>
      <c r="F184" s="175">
        <v>0</v>
      </c>
      <c r="G184" s="176">
        <f t="shared" ref="G184:G190" si="26">E184*F184</f>
        <v>0</v>
      </c>
    </row>
    <row r="185" spans="1:7" x14ac:dyDescent="0.2">
      <c r="A185" s="198">
        <v>145</v>
      </c>
      <c r="B185" s="172" t="s">
        <v>481</v>
      </c>
      <c r="C185" s="173" t="s">
        <v>482</v>
      </c>
      <c r="D185" s="174" t="s">
        <v>89</v>
      </c>
      <c r="E185" s="175">
        <v>130.19999999999999</v>
      </c>
      <c r="F185" s="175">
        <v>0</v>
      </c>
      <c r="G185" s="176">
        <f t="shared" si="26"/>
        <v>0</v>
      </c>
    </row>
    <row r="186" spans="1:7" ht="22.5" x14ac:dyDescent="0.2">
      <c r="A186" s="198">
        <v>146</v>
      </c>
      <c r="B186" s="172" t="s">
        <v>164</v>
      </c>
      <c r="C186" s="173" t="s">
        <v>165</v>
      </c>
      <c r="D186" s="174" t="s">
        <v>80</v>
      </c>
      <c r="E186" s="175">
        <v>567.9</v>
      </c>
      <c r="F186" s="175">
        <v>0</v>
      </c>
      <c r="G186" s="176">
        <f t="shared" si="26"/>
        <v>0</v>
      </c>
    </row>
    <row r="187" spans="1:7" x14ac:dyDescent="0.2">
      <c r="A187" s="198">
        <v>147</v>
      </c>
      <c r="B187" s="172" t="s">
        <v>166</v>
      </c>
      <c r="C187" s="173" t="s">
        <v>167</v>
      </c>
      <c r="D187" s="174" t="s">
        <v>92</v>
      </c>
      <c r="E187" s="175">
        <v>14.84</v>
      </c>
      <c r="F187" s="175">
        <v>0</v>
      </c>
      <c r="G187" s="176">
        <f t="shared" si="26"/>
        <v>0</v>
      </c>
    </row>
    <row r="188" spans="1:7" x14ac:dyDescent="0.2">
      <c r="A188" s="198">
        <v>148</v>
      </c>
      <c r="B188" s="172" t="s">
        <v>483</v>
      </c>
      <c r="C188" s="173" t="s">
        <v>484</v>
      </c>
      <c r="D188" s="174" t="s">
        <v>80</v>
      </c>
      <c r="E188" s="175">
        <v>126</v>
      </c>
      <c r="F188" s="175">
        <v>0</v>
      </c>
      <c r="G188" s="176">
        <f t="shared" si="26"/>
        <v>0</v>
      </c>
    </row>
    <row r="189" spans="1:7" x14ac:dyDescent="0.2">
      <c r="A189" s="198">
        <v>149</v>
      </c>
      <c r="B189" s="172" t="s">
        <v>485</v>
      </c>
      <c r="C189" s="173" t="s">
        <v>486</v>
      </c>
      <c r="D189" s="174" t="s">
        <v>92</v>
      </c>
      <c r="E189" s="175">
        <v>14.84</v>
      </c>
      <c r="F189" s="175">
        <v>0</v>
      </c>
      <c r="G189" s="176">
        <f t="shared" si="26"/>
        <v>0</v>
      </c>
    </row>
    <row r="190" spans="1:7" x14ac:dyDescent="0.2">
      <c r="A190" s="198">
        <v>150</v>
      </c>
      <c r="B190" s="172" t="s">
        <v>168</v>
      </c>
      <c r="C190" s="173" t="s">
        <v>169</v>
      </c>
      <c r="D190" s="174" t="s">
        <v>86</v>
      </c>
      <c r="E190" s="175">
        <v>13.4</v>
      </c>
      <c r="F190" s="175">
        <v>0</v>
      </c>
      <c r="G190" s="176">
        <f t="shared" si="26"/>
        <v>0</v>
      </c>
    </row>
    <row r="191" spans="1:7" x14ac:dyDescent="0.2">
      <c r="A191" s="178"/>
      <c r="B191" s="179" t="s">
        <v>75</v>
      </c>
      <c r="C191" s="180" t="str">
        <f>CONCATENATE(B183," ",C183)</f>
        <v>762 Konstrukce tesařské</v>
      </c>
      <c r="D191" s="181"/>
      <c r="E191" s="182"/>
      <c r="F191" s="183"/>
      <c r="G191" s="184">
        <f>SUM(G183:G190)</f>
        <v>0</v>
      </c>
    </row>
    <row r="192" spans="1:7" x14ac:dyDescent="0.2">
      <c r="A192" s="164" t="s">
        <v>74</v>
      </c>
      <c r="B192" s="165" t="s">
        <v>170</v>
      </c>
      <c r="C192" s="166" t="s">
        <v>171</v>
      </c>
      <c r="D192" s="167"/>
      <c r="E192" s="168"/>
      <c r="F192" s="168"/>
      <c r="G192" s="169"/>
    </row>
    <row r="193" spans="1:7" ht="22.5" x14ac:dyDescent="0.2">
      <c r="A193" s="198">
        <v>151</v>
      </c>
      <c r="B193" s="209" t="s">
        <v>315</v>
      </c>
      <c r="C193" s="173" t="s">
        <v>516</v>
      </c>
      <c r="D193" s="174" t="s">
        <v>80</v>
      </c>
      <c r="E193" s="175">
        <v>182.56</v>
      </c>
      <c r="F193" s="175">
        <v>0</v>
      </c>
      <c r="G193" s="176">
        <f>E193*F193</f>
        <v>0</v>
      </c>
    </row>
    <row r="194" spans="1:7" x14ac:dyDescent="0.2">
      <c r="A194" s="198">
        <v>152</v>
      </c>
      <c r="B194" s="172" t="s">
        <v>172</v>
      </c>
      <c r="C194" s="173" t="s">
        <v>173</v>
      </c>
      <c r="D194" s="174" t="s">
        <v>80</v>
      </c>
      <c r="E194" s="175">
        <v>182.56</v>
      </c>
      <c r="F194" s="175">
        <v>0</v>
      </c>
      <c r="G194" s="176">
        <f>E194*F194</f>
        <v>0</v>
      </c>
    </row>
    <row r="195" spans="1:7" x14ac:dyDescent="0.2">
      <c r="A195" s="198">
        <v>153</v>
      </c>
      <c r="B195" s="172" t="s">
        <v>174</v>
      </c>
      <c r="C195" s="173" t="s">
        <v>566</v>
      </c>
      <c r="D195" s="174" t="s">
        <v>80</v>
      </c>
      <c r="E195" s="175">
        <v>219.08</v>
      </c>
      <c r="F195" s="175">
        <v>0</v>
      </c>
      <c r="G195" s="176">
        <f>E195*F195</f>
        <v>0</v>
      </c>
    </row>
    <row r="196" spans="1:7" x14ac:dyDescent="0.2">
      <c r="A196" s="198">
        <v>154</v>
      </c>
      <c r="B196" s="172" t="s">
        <v>175</v>
      </c>
      <c r="C196" s="173" t="s">
        <v>176</v>
      </c>
      <c r="D196" s="174" t="s">
        <v>86</v>
      </c>
      <c r="E196" s="175">
        <v>3.4</v>
      </c>
      <c r="F196" s="175">
        <v>0</v>
      </c>
      <c r="G196" s="176">
        <f>E196*F196</f>
        <v>0</v>
      </c>
    </row>
    <row r="197" spans="1:7" x14ac:dyDescent="0.2">
      <c r="A197" s="178"/>
      <c r="B197" s="179" t="s">
        <v>75</v>
      </c>
      <c r="C197" s="180" t="str">
        <f>CONCATENATE(B192," ",C192)</f>
        <v>763 Dřevostavby</v>
      </c>
      <c r="D197" s="181"/>
      <c r="E197" s="182"/>
      <c r="F197" s="183"/>
      <c r="G197" s="184">
        <f>SUM(G192:G196)</f>
        <v>0</v>
      </c>
    </row>
    <row r="198" spans="1:7" x14ac:dyDescent="0.2">
      <c r="A198" s="164" t="s">
        <v>74</v>
      </c>
      <c r="B198" s="165" t="s">
        <v>177</v>
      </c>
      <c r="C198" s="166" t="s">
        <v>178</v>
      </c>
      <c r="D198" s="167"/>
      <c r="E198" s="168"/>
      <c r="F198" s="168"/>
      <c r="G198" s="169"/>
    </row>
    <row r="199" spans="1:7" ht="22.5" x14ac:dyDescent="0.2">
      <c r="A199" s="198">
        <v>155</v>
      </c>
      <c r="B199" s="209" t="s">
        <v>318</v>
      </c>
      <c r="C199" s="218" t="s">
        <v>317</v>
      </c>
      <c r="D199" s="174" t="s">
        <v>89</v>
      </c>
      <c r="E199" s="175">
        <v>20</v>
      </c>
      <c r="F199" s="175">
        <v>0</v>
      </c>
      <c r="G199" s="176">
        <f t="shared" ref="G199:G208" si="27">E199*F199</f>
        <v>0</v>
      </c>
    </row>
    <row r="200" spans="1:7" x14ac:dyDescent="0.2">
      <c r="A200" s="198">
        <v>156</v>
      </c>
      <c r="B200" s="209" t="s">
        <v>320</v>
      </c>
      <c r="C200" s="211" t="s">
        <v>319</v>
      </c>
      <c r="D200" s="174" t="s">
        <v>89</v>
      </c>
      <c r="E200" s="175">
        <v>53.5</v>
      </c>
      <c r="F200" s="175">
        <v>0</v>
      </c>
      <c r="G200" s="176">
        <f t="shared" si="27"/>
        <v>0</v>
      </c>
    </row>
    <row r="201" spans="1:7" x14ac:dyDescent="0.2">
      <c r="A201" s="198">
        <v>157</v>
      </c>
      <c r="B201" s="209" t="s">
        <v>321</v>
      </c>
      <c r="C201" s="211" t="s">
        <v>322</v>
      </c>
      <c r="D201" s="174" t="s">
        <v>89</v>
      </c>
      <c r="E201" s="175">
        <v>40</v>
      </c>
      <c r="F201" s="175">
        <v>0</v>
      </c>
      <c r="G201" s="176">
        <f t="shared" si="27"/>
        <v>0</v>
      </c>
    </row>
    <row r="202" spans="1:7" ht="22.5" x14ac:dyDescent="0.2">
      <c r="A202" s="198">
        <v>158</v>
      </c>
      <c r="B202" s="209" t="s">
        <v>323</v>
      </c>
      <c r="C202" s="211" t="s">
        <v>324</v>
      </c>
      <c r="D202" s="174" t="s">
        <v>89</v>
      </c>
      <c r="E202" s="175">
        <v>55.6</v>
      </c>
      <c r="F202" s="175">
        <v>0</v>
      </c>
      <c r="G202" s="176">
        <f t="shared" si="27"/>
        <v>0</v>
      </c>
    </row>
    <row r="203" spans="1:7" ht="22.5" x14ac:dyDescent="0.2">
      <c r="A203" s="198">
        <v>159</v>
      </c>
      <c r="B203" s="209" t="s">
        <v>325</v>
      </c>
      <c r="C203" s="211" t="s">
        <v>330</v>
      </c>
      <c r="D203" s="174" t="s">
        <v>89</v>
      </c>
      <c r="E203" s="175">
        <v>4.3</v>
      </c>
      <c r="F203" s="175">
        <v>0</v>
      </c>
      <c r="G203" s="176">
        <f t="shared" si="27"/>
        <v>0</v>
      </c>
    </row>
    <row r="204" spans="1:7" x14ac:dyDescent="0.2">
      <c r="A204" s="198">
        <v>160</v>
      </c>
      <c r="B204" s="209" t="s">
        <v>326</v>
      </c>
      <c r="C204" s="211" t="s">
        <v>331</v>
      </c>
      <c r="D204" s="174" t="s">
        <v>89</v>
      </c>
      <c r="E204" s="175">
        <v>16.7</v>
      </c>
      <c r="F204" s="175">
        <v>0</v>
      </c>
      <c r="G204" s="176">
        <f t="shared" ref="G204" si="28">E204*F204</f>
        <v>0</v>
      </c>
    </row>
    <row r="205" spans="1:7" x14ac:dyDescent="0.2">
      <c r="A205" s="198">
        <v>161</v>
      </c>
      <c r="B205" s="209" t="s">
        <v>327</v>
      </c>
      <c r="C205" s="211" t="s">
        <v>332</v>
      </c>
      <c r="D205" s="174" t="s">
        <v>89</v>
      </c>
      <c r="E205" s="175">
        <v>82.4</v>
      </c>
      <c r="F205" s="175">
        <v>0</v>
      </c>
      <c r="G205" s="176">
        <f t="shared" ref="G205" si="29">E205*F205</f>
        <v>0</v>
      </c>
    </row>
    <row r="206" spans="1:7" x14ac:dyDescent="0.2">
      <c r="A206" s="198">
        <v>162</v>
      </c>
      <c r="B206" s="209" t="s">
        <v>328</v>
      </c>
      <c r="C206" s="211" t="s">
        <v>333</v>
      </c>
      <c r="D206" s="174" t="s">
        <v>83</v>
      </c>
      <c r="E206" s="175">
        <v>6</v>
      </c>
      <c r="F206" s="175">
        <v>0</v>
      </c>
      <c r="G206" s="176">
        <f t="shared" ref="G206" si="30">E206*F206</f>
        <v>0</v>
      </c>
    </row>
    <row r="207" spans="1:7" x14ac:dyDescent="0.2">
      <c r="A207" s="198">
        <v>163</v>
      </c>
      <c r="B207" s="209" t="s">
        <v>329</v>
      </c>
      <c r="C207" s="211" t="s">
        <v>334</v>
      </c>
      <c r="D207" s="174" t="s">
        <v>89</v>
      </c>
      <c r="E207" s="175">
        <v>60</v>
      </c>
      <c r="F207" s="175">
        <v>0</v>
      </c>
      <c r="G207" s="176">
        <f t="shared" si="27"/>
        <v>0</v>
      </c>
    </row>
    <row r="208" spans="1:7" x14ac:dyDescent="0.2">
      <c r="A208" s="198">
        <v>164</v>
      </c>
      <c r="B208" s="172" t="s">
        <v>179</v>
      </c>
      <c r="C208" s="173" t="s">
        <v>180</v>
      </c>
      <c r="D208" s="174" t="s">
        <v>86</v>
      </c>
      <c r="E208" s="175">
        <v>0.89</v>
      </c>
      <c r="F208" s="175">
        <v>0</v>
      </c>
      <c r="G208" s="176">
        <f t="shared" si="27"/>
        <v>0</v>
      </c>
    </row>
    <row r="209" spans="1:7" ht="23.25" customHeight="1" x14ac:dyDescent="0.2">
      <c r="A209" s="178"/>
      <c r="B209" s="179" t="s">
        <v>75</v>
      </c>
      <c r="C209" s="180" t="str">
        <f>CONCATENATE(B198," ",C198)</f>
        <v>764 Konstrukce klempířské</v>
      </c>
      <c r="D209" s="181"/>
      <c r="E209" s="182"/>
      <c r="F209" s="183"/>
      <c r="G209" s="184">
        <f>SUM(G198:G208)</f>
        <v>0</v>
      </c>
    </row>
    <row r="210" spans="1:7" x14ac:dyDescent="0.2">
      <c r="A210" s="164" t="s">
        <v>74</v>
      </c>
      <c r="B210" s="165" t="s">
        <v>181</v>
      </c>
      <c r="C210" s="166" t="s">
        <v>182</v>
      </c>
      <c r="D210" s="167"/>
      <c r="E210" s="168"/>
      <c r="F210" s="168"/>
      <c r="G210" s="169"/>
    </row>
    <row r="211" spans="1:7" x14ac:dyDescent="0.2">
      <c r="A211" s="198">
        <v>165</v>
      </c>
      <c r="B211" s="209" t="s">
        <v>316</v>
      </c>
      <c r="C211" s="210" t="s">
        <v>487</v>
      </c>
      <c r="D211" s="174" t="s">
        <v>80</v>
      </c>
      <c r="E211" s="175">
        <v>425.4</v>
      </c>
      <c r="F211" s="175">
        <v>0</v>
      </c>
      <c r="G211" s="176">
        <f>E211*F211</f>
        <v>0</v>
      </c>
    </row>
    <row r="212" spans="1:7" ht="22.5" x14ac:dyDescent="0.2">
      <c r="A212" s="198">
        <v>166</v>
      </c>
      <c r="B212" s="209" t="s">
        <v>524</v>
      </c>
      <c r="C212" s="211" t="s">
        <v>523</v>
      </c>
      <c r="D212" s="174" t="s">
        <v>86</v>
      </c>
      <c r="E212" s="175">
        <v>3.4</v>
      </c>
      <c r="F212" s="175">
        <v>0</v>
      </c>
      <c r="G212" s="176">
        <f>E212*F212</f>
        <v>0</v>
      </c>
    </row>
    <row r="213" spans="1:7" ht="22.5" x14ac:dyDescent="0.2">
      <c r="A213" s="198">
        <v>167</v>
      </c>
      <c r="B213" s="209" t="s">
        <v>526</v>
      </c>
      <c r="C213" s="211" t="s">
        <v>525</v>
      </c>
      <c r="D213" s="174" t="s">
        <v>86</v>
      </c>
      <c r="E213" s="175">
        <v>3.4</v>
      </c>
      <c r="F213" s="175">
        <v>0</v>
      </c>
      <c r="G213" s="176">
        <f>E213*F213</f>
        <v>0</v>
      </c>
    </row>
    <row r="214" spans="1:7" ht="33.75" x14ac:dyDescent="0.2">
      <c r="A214" s="198">
        <v>168</v>
      </c>
      <c r="B214" s="209" t="s">
        <v>336</v>
      </c>
      <c r="C214" s="211" t="s">
        <v>567</v>
      </c>
      <c r="D214" s="174" t="s">
        <v>80</v>
      </c>
      <c r="E214" s="175">
        <v>567.9</v>
      </c>
      <c r="F214" s="175">
        <v>0</v>
      </c>
      <c r="G214" s="176">
        <f t="shared" ref="G214:G218" si="31">E214*F214</f>
        <v>0</v>
      </c>
    </row>
    <row r="215" spans="1:7" ht="22.5" x14ac:dyDescent="0.2">
      <c r="A215" s="198">
        <v>169</v>
      </c>
      <c r="B215" s="209" t="s">
        <v>338</v>
      </c>
      <c r="C215" s="211" t="s">
        <v>337</v>
      </c>
      <c r="D215" s="174" t="s">
        <v>80</v>
      </c>
      <c r="E215" s="175">
        <v>567.9</v>
      </c>
      <c r="F215" s="175">
        <v>0</v>
      </c>
      <c r="G215" s="176">
        <f t="shared" si="31"/>
        <v>0</v>
      </c>
    </row>
    <row r="216" spans="1:7" x14ac:dyDescent="0.2">
      <c r="A216" s="198">
        <v>170</v>
      </c>
      <c r="B216" s="209" t="s">
        <v>339</v>
      </c>
      <c r="C216" s="211" t="s">
        <v>340</v>
      </c>
      <c r="D216" s="174" t="s">
        <v>80</v>
      </c>
      <c r="E216" s="175">
        <v>25</v>
      </c>
      <c r="F216" s="175">
        <v>0</v>
      </c>
      <c r="G216" s="176">
        <f t="shared" si="31"/>
        <v>0</v>
      </c>
    </row>
    <row r="217" spans="1:7" x14ac:dyDescent="0.2">
      <c r="A217" s="198">
        <v>171</v>
      </c>
      <c r="B217" s="172" t="s">
        <v>183</v>
      </c>
      <c r="C217" s="173" t="s">
        <v>335</v>
      </c>
      <c r="D217" s="174" t="s">
        <v>80</v>
      </c>
      <c r="E217" s="175">
        <v>681.5</v>
      </c>
      <c r="F217" s="175">
        <v>0</v>
      </c>
      <c r="G217" s="176">
        <f t="shared" si="31"/>
        <v>0</v>
      </c>
    </row>
    <row r="218" spans="1:7" x14ac:dyDescent="0.2">
      <c r="A218" s="198">
        <v>172</v>
      </c>
      <c r="B218" s="172" t="s">
        <v>184</v>
      </c>
      <c r="C218" s="173" t="s">
        <v>185</v>
      </c>
      <c r="D218" s="174" t="s">
        <v>86</v>
      </c>
      <c r="E218" s="175">
        <v>12.3</v>
      </c>
      <c r="F218" s="175">
        <v>0</v>
      </c>
      <c r="G218" s="176">
        <f t="shared" si="31"/>
        <v>0</v>
      </c>
    </row>
    <row r="219" spans="1:7" x14ac:dyDescent="0.2">
      <c r="A219" s="178"/>
      <c r="B219" s="179" t="s">
        <v>75</v>
      </c>
      <c r="C219" s="180" t="str">
        <f>CONCATENATE(B210," ",C210)</f>
        <v>765 Krytiny tvrdé</v>
      </c>
      <c r="D219" s="181"/>
      <c r="E219" s="182"/>
      <c r="F219" s="183"/>
      <c r="G219" s="184">
        <f>SUM(G210:G218)</f>
        <v>0</v>
      </c>
    </row>
    <row r="220" spans="1:7" x14ac:dyDescent="0.2">
      <c r="A220" s="164" t="s">
        <v>74</v>
      </c>
      <c r="B220" s="165" t="s">
        <v>186</v>
      </c>
      <c r="C220" s="166" t="s">
        <v>187</v>
      </c>
      <c r="D220" s="167"/>
      <c r="E220" s="168"/>
      <c r="F220" s="168"/>
      <c r="G220" s="169"/>
    </row>
    <row r="221" spans="1:7" ht="22.5" x14ac:dyDescent="0.2">
      <c r="A221" s="198">
        <v>173</v>
      </c>
      <c r="B221" s="172" t="s">
        <v>188</v>
      </c>
      <c r="C221" s="173" t="s">
        <v>189</v>
      </c>
      <c r="D221" s="174" t="s">
        <v>80</v>
      </c>
      <c r="E221" s="175">
        <v>103.54</v>
      </c>
      <c r="F221" s="175">
        <v>0</v>
      </c>
      <c r="G221" s="176">
        <f t="shared" ref="G221:G230" si="32">E221*F221</f>
        <v>0</v>
      </c>
    </row>
    <row r="222" spans="1:7" x14ac:dyDescent="0.2">
      <c r="A222" s="198">
        <v>174</v>
      </c>
      <c r="B222" s="172" t="s">
        <v>190</v>
      </c>
      <c r="C222" s="173" t="s">
        <v>191</v>
      </c>
      <c r="D222" s="174" t="s">
        <v>83</v>
      </c>
      <c r="E222" s="175">
        <v>2</v>
      </c>
      <c r="F222" s="175">
        <v>0</v>
      </c>
      <c r="G222" s="176">
        <f t="shared" si="32"/>
        <v>0</v>
      </c>
    </row>
    <row r="223" spans="1:7" x14ac:dyDescent="0.2">
      <c r="A223" s="198">
        <v>175</v>
      </c>
      <c r="B223" s="172" t="s">
        <v>192</v>
      </c>
      <c r="C223" s="173" t="s">
        <v>193</v>
      </c>
      <c r="D223" s="174" t="s">
        <v>83</v>
      </c>
      <c r="E223" s="175">
        <v>11</v>
      </c>
      <c r="F223" s="175">
        <v>0</v>
      </c>
      <c r="G223" s="176">
        <f t="shared" si="32"/>
        <v>0</v>
      </c>
    </row>
    <row r="224" spans="1:7" x14ac:dyDescent="0.2">
      <c r="A224" s="198">
        <v>176</v>
      </c>
      <c r="B224" s="172" t="s">
        <v>194</v>
      </c>
      <c r="C224" s="173" t="s">
        <v>195</v>
      </c>
      <c r="D224" s="174" t="s">
        <v>83</v>
      </c>
      <c r="E224" s="175">
        <v>1</v>
      </c>
      <c r="F224" s="175">
        <v>0</v>
      </c>
      <c r="G224" s="176">
        <f t="shared" si="32"/>
        <v>0</v>
      </c>
    </row>
    <row r="225" spans="1:7" x14ac:dyDescent="0.2">
      <c r="A225" s="198">
        <v>177</v>
      </c>
      <c r="B225" s="172" t="s">
        <v>488</v>
      </c>
      <c r="C225" s="173" t="s">
        <v>489</v>
      </c>
      <c r="D225" s="174" t="s">
        <v>83</v>
      </c>
      <c r="E225" s="175">
        <v>1</v>
      </c>
      <c r="F225" s="175">
        <v>0</v>
      </c>
      <c r="G225" s="176">
        <f t="shared" si="32"/>
        <v>0</v>
      </c>
    </row>
    <row r="226" spans="1:7" x14ac:dyDescent="0.2">
      <c r="A226" s="198">
        <v>178</v>
      </c>
      <c r="B226" s="172" t="s">
        <v>196</v>
      </c>
      <c r="C226" s="173" t="s">
        <v>490</v>
      </c>
      <c r="D226" s="174" t="s">
        <v>83</v>
      </c>
      <c r="E226" s="175">
        <v>4</v>
      </c>
      <c r="F226" s="175">
        <v>0</v>
      </c>
      <c r="G226" s="176">
        <f t="shared" si="32"/>
        <v>0</v>
      </c>
    </row>
    <row r="227" spans="1:7" x14ac:dyDescent="0.2">
      <c r="A227" s="198">
        <v>179</v>
      </c>
      <c r="B227" s="172" t="s">
        <v>197</v>
      </c>
      <c r="C227" s="173" t="s">
        <v>491</v>
      </c>
      <c r="D227" s="174" t="s">
        <v>83</v>
      </c>
      <c r="E227" s="175">
        <v>6</v>
      </c>
      <c r="F227" s="175">
        <v>0</v>
      </c>
      <c r="G227" s="176">
        <f t="shared" si="32"/>
        <v>0</v>
      </c>
    </row>
    <row r="228" spans="1:7" x14ac:dyDescent="0.2">
      <c r="A228" s="198">
        <v>180</v>
      </c>
      <c r="B228" s="172" t="s">
        <v>492</v>
      </c>
      <c r="C228" s="212" t="s">
        <v>493</v>
      </c>
      <c r="D228" s="174" t="s">
        <v>83</v>
      </c>
      <c r="E228" s="175">
        <v>1</v>
      </c>
      <c r="F228" s="175">
        <v>0</v>
      </c>
      <c r="G228" s="176">
        <f t="shared" si="32"/>
        <v>0</v>
      </c>
    </row>
    <row r="229" spans="1:7" ht="33.75" x14ac:dyDescent="0.2">
      <c r="A229" s="198">
        <v>181</v>
      </c>
      <c r="B229" s="172" t="s">
        <v>533</v>
      </c>
      <c r="C229" s="222" t="s">
        <v>531</v>
      </c>
      <c r="D229" s="174" t="s">
        <v>83</v>
      </c>
      <c r="E229" s="175">
        <v>3</v>
      </c>
      <c r="F229" s="175">
        <v>0</v>
      </c>
      <c r="G229" s="176">
        <f t="shared" si="32"/>
        <v>0</v>
      </c>
    </row>
    <row r="230" spans="1:7" ht="22.5" x14ac:dyDescent="0.2">
      <c r="A230" s="198">
        <v>182</v>
      </c>
      <c r="B230" s="172"/>
      <c r="C230" s="219" t="s">
        <v>532</v>
      </c>
      <c r="D230" s="174" t="s">
        <v>83</v>
      </c>
      <c r="E230" s="175">
        <v>3</v>
      </c>
      <c r="F230" s="175">
        <v>0</v>
      </c>
      <c r="G230" s="176">
        <f t="shared" si="32"/>
        <v>0</v>
      </c>
    </row>
    <row r="231" spans="1:7" x14ac:dyDescent="0.2">
      <c r="A231" s="198">
        <v>183</v>
      </c>
      <c r="B231" s="209" t="s">
        <v>342</v>
      </c>
      <c r="C231" s="212" t="s">
        <v>341</v>
      </c>
      <c r="D231" s="201" t="s">
        <v>80</v>
      </c>
      <c r="E231" s="202">
        <v>14.8</v>
      </c>
      <c r="F231" s="202">
        <v>0</v>
      </c>
      <c r="G231" s="203">
        <f t="shared" ref="G231:G234" si="33">E231*F231</f>
        <v>0</v>
      </c>
    </row>
    <row r="232" spans="1:7" x14ac:dyDescent="0.2">
      <c r="A232" s="198">
        <v>184</v>
      </c>
      <c r="B232" s="209" t="s">
        <v>314</v>
      </c>
      <c r="C232" s="211" t="s">
        <v>313</v>
      </c>
      <c r="D232" s="201" t="s">
        <v>80</v>
      </c>
      <c r="E232" s="202">
        <v>16.28</v>
      </c>
      <c r="F232" s="202">
        <v>0</v>
      </c>
      <c r="G232" s="203">
        <f t="shared" si="33"/>
        <v>0</v>
      </c>
    </row>
    <row r="233" spans="1:7" x14ac:dyDescent="0.2">
      <c r="A233" s="198">
        <v>185</v>
      </c>
      <c r="B233" s="209" t="s">
        <v>344</v>
      </c>
      <c r="C233" s="211" t="s">
        <v>343</v>
      </c>
      <c r="D233" s="201" t="s">
        <v>83</v>
      </c>
      <c r="E233" s="202">
        <v>4</v>
      </c>
      <c r="F233" s="202">
        <v>0</v>
      </c>
      <c r="G233" s="203">
        <f t="shared" si="33"/>
        <v>0</v>
      </c>
    </row>
    <row r="234" spans="1:7" x14ac:dyDescent="0.2">
      <c r="A234" s="198">
        <v>186</v>
      </c>
      <c r="B234" s="209" t="s">
        <v>345</v>
      </c>
      <c r="C234" s="211" t="s">
        <v>346</v>
      </c>
      <c r="D234" s="201" t="s">
        <v>83</v>
      </c>
      <c r="E234" s="202">
        <v>20</v>
      </c>
      <c r="F234" s="202">
        <v>0</v>
      </c>
      <c r="G234" s="203">
        <f t="shared" si="33"/>
        <v>0</v>
      </c>
    </row>
    <row r="235" spans="1:7" ht="22.5" x14ac:dyDescent="0.2">
      <c r="A235" s="198">
        <v>187</v>
      </c>
      <c r="B235" s="209" t="s">
        <v>347</v>
      </c>
      <c r="C235" s="211" t="s">
        <v>348</v>
      </c>
      <c r="D235" s="201" t="s">
        <v>89</v>
      </c>
      <c r="E235" s="202">
        <v>55.6</v>
      </c>
      <c r="F235" s="202">
        <v>0</v>
      </c>
      <c r="G235" s="203">
        <f t="shared" ref="G235" si="34">E235*F235</f>
        <v>0</v>
      </c>
    </row>
    <row r="236" spans="1:7" x14ac:dyDescent="0.2">
      <c r="A236" s="198">
        <v>188</v>
      </c>
      <c r="B236" s="209" t="s">
        <v>350</v>
      </c>
      <c r="C236" s="211" t="s">
        <v>349</v>
      </c>
      <c r="D236" s="201" t="s">
        <v>89</v>
      </c>
      <c r="E236" s="202">
        <v>55.6</v>
      </c>
      <c r="F236" s="202">
        <v>0</v>
      </c>
      <c r="G236" s="203">
        <f t="shared" ref="G236:G237" si="35">E236*F236</f>
        <v>0</v>
      </c>
    </row>
    <row r="237" spans="1:7" x14ac:dyDescent="0.2">
      <c r="A237" s="198">
        <v>189</v>
      </c>
      <c r="B237" s="199" t="s">
        <v>198</v>
      </c>
      <c r="C237" s="212" t="s">
        <v>199</v>
      </c>
      <c r="D237" s="174" t="s">
        <v>86</v>
      </c>
      <c r="E237" s="175">
        <v>1.6679999999999999</v>
      </c>
      <c r="F237" s="175">
        <v>0</v>
      </c>
      <c r="G237" s="176">
        <f t="shared" si="35"/>
        <v>0</v>
      </c>
    </row>
    <row r="238" spans="1:7" x14ac:dyDescent="0.2">
      <c r="A238" s="178"/>
      <c r="B238" s="179" t="s">
        <v>75</v>
      </c>
      <c r="C238" s="180" t="str">
        <f>CONCATENATE(B220," ",C220)</f>
        <v>766 Konstrukce truhlářské</v>
      </c>
      <c r="D238" s="181"/>
      <c r="E238" s="182"/>
      <c r="F238" s="183"/>
      <c r="G238" s="184">
        <f>SUM(G220:G237)</f>
        <v>0</v>
      </c>
    </row>
    <row r="239" spans="1:7" x14ac:dyDescent="0.2">
      <c r="A239" s="164" t="s">
        <v>74</v>
      </c>
      <c r="B239" s="165" t="s">
        <v>200</v>
      </c>
      <c r="C239" s="204" t="s">
        <v>201</v>
      </c>
      <c r="D239" s="167"/>
      <c r="E239" s="168"/>
      <c r="F239" s="168"/>
      <c r="G239" s="169"/>
    </row>
    <row r="240" spans="1:7" x14ac:dyDescent="0.2">
      <c r="A240" s="198">
        <v>190</v>
      </c>
      <c r="B240" s="172" t="s">
        <v>494</v>
      </c>
      <c r="C240" s="173" t="s">
        <v>495</v>
      </c>
      <c r="D240" s="174" t="s">
        <v>80</v>
      </c>
      <c r="E240" s="175">
        <v>121.06</v>
      </c>
      <c r="F240" s="175">
        <v>0</v>
      </c>
      <c r="G240" s="176">
        <f>E240*F240</f>
        <v>0</v>
      </c>
    </row>
    <row r="241" spans="1:7" x14ac:dyDescent="0.2">
      <c r="A241" s="198">
        <v>191</v>
      </c>
      <c r="B241" s="172" t="s">
        <v>496</v>
      </c>
      <c r="C241" s="173" t="s">
        <v>497</v>
      </c>
      <c r="D241" s="174" t="s">
        <v>89</v>
      </c>
      <c r="E241" s="175">
        <v>275.3</v>
      </c>
      <c r="F241" s="175">
        <v>0</v>
      </c>
      <c r="G241" s="176">
        <f>E241*F241</f>
        <v>0</v>
      </c>
    </row>
    <row r="242" spans="1:7" x14ac:dyDescent="0.2">
      <c r="A242" s="198">
        <v>192</v>
      </c>
      <c r="B242" s="172" t="s">
        <v>202</v>
      </c>
      <c r="C242" s="173" t="s">
        <v>203</v>
      </c>
      <c r="D242" s="174" t="s">
        <v>80</v>
      </c>
      <c r="E242" s="175">
        <v>121.06</v>
      </c>
      <c r="F242" s="175">
        <v>0</v>
      </c>
      <c r="G242" s="176">
        <f>E242*F242</f>
        <v>0</v>
      </c>
    </row>
    <row r="243" spans="1:7" x14ac:dyDescent="0.2">
      <c r="A243" s="198">
        <v>193</v>
      </c>
      <c r="B243" s="172" t="s">
        <v>204</v>
      </c>
      <c r="C243" s="173" t="s">
        <v>568</v>
      </c>
      <c r="D243" s="174" t="s">
        <v>80</v>
      </c>
      <c r="E243" s="175">
        <v>133.16999999999999</v>
      </c>
      <c r="F243" s="175">
        <v>0</v>
      </c>
      <c r="G243" s="176">
        <f>E243*F243</f>
        <v>0</v>
      </c>
    </row>
    <row r="244" spans="1:7" x14ac:dyDescent="0.2">
      <c r="A244" s="198">
        <v>194</v>
      </c>
      <c r="B244" s="172" t="s">
        <v>205</v>
      </c>
      <c r="C244" s="173" t="s">
        <v>206</v>
      </c>
      <c r="D244" s="174" t="s">
        <v>86</v>
      </c>
      <c r="E244" s="175">
        <v>2.8</v>
      </c>
      <c r="F244" s="175">
        <v>0</v>
      </c>
      <c r="G244" s="176">
        <f>E244*F244</f>
        <v>0</v>
      </c>
    </row>
    <row r="245" spans="1:7" x14ac:dyDescent="0.2">
      <c r="A245" s="178"/>
      <c r="B245" s="179" t="s">
        <v>75</v>
      </c>
      <c r="C245" s="180" t="str">
        <f>CONCATENATE(B239," ",C239)</f>
        <v>771 Podlahy z dlaždic a obklady</v>
      </c>
      <c r="D245" s="181"/>
      <c r="E245" s="182"/>
      <c r="F245" s="183"/>
      <c r="G245" s="184">
        <f>SUM(G239:G244)</f>
        <v>0</v>
      </c>
    </row>
    <row r="246" spans="1:7" x14ac:dyDescent="0.2">
      <c r="A246" s="164" t="s">
        <v>74</v>
      </c>
      <c r="B246" s="165" t="s">
        <v>498</v>
      </c>
      <c r="C246" s="166" t="s">
        <v>499</v>
      </c>
      <c r="D246" s="167"/>
      <c r="E246" s="168"/>
      <c r="F246" s="168"/>
      <c r="G246" s="169"/>
    </row>
    <row r="247" spans="1:7" ht="22.5" x14ac:dyDescent="0.2">
      <c r="A247" s="198">
        <v>195</v>
      </c>
      <c r="B247" s="172" t="s">
        <v>500</v>
      </c>
      <c r="C247" s="173" t="s">
        <v>501</v>
      </c>
      <c r="D247" s="174" t="s">
        <v>89</v>
      </c>
      <c r="E247" s="175">
        <v>3</v>
      </c>
      <c r="F247" s="175">
        <v>0</v>
      </c>
      <c r="G247" s="176">
        <f>E247*F247</f>
        <v>0</v>
      </c>
    </row>
    <row r="248" spans="1:7" x14ac:dyDescent="0.2">
      <c r="A248" s="198">
        <v>196</v>
      </c>
      <c r="B248" s="172" t="s">
        <v>502</v>
      </c>
      <c r="C248" s="173" t="s">
        <v>503</v>
      </c>
      <c r="D248" s="174" t="s">
        <v>86</v>
      </c>
      <c r="E248" s="175">
        <v>1.4E-3</v>
      </c>
      <c r="F248" s="175">
        <v>0</v>
      </c>
      <c r="G248" s="176">
        <f>E248*F248</f>
        <v>0</v>
      </c>
    </row>
    <row r="249" spans="1:7" x14ac:dyDescent="0.2">
      <c r="A249" s="178"/>
      <c r="B249" s="179" t="s">
        <v>75</v>
      </c>
      <c r="C249" s="180" t="str">
        <f>CONCATENATE(B246," ",C246)</f>
        <v>775 Podlahy vlysové a parketové</v>
      </c>
      <c r="D249" s="181"/>
      <c r="E249" s="182"/>
      <c r="F249" s="183"/>
      <c r="G249" s="184">
        <f>SUM(G246:G248)</f>
        <v>0</v>
      </c>
    </row>
    <row r="250" spans="1:7" x14ac:dyDescent="0.2">
      <c r="A250" s="164" t="s">
        <v>74</v>
      </c>
      <c r="B250" s="165" t="s">
        <v>351</v>
      </c>
      <c r="C250" s="204" t="s">
        <v>207</v>
      </c>
      <c r="D250" s="167"/>
      <c r="E250" s="168"/>
      <c r="F250" s="168"/>
      <c r="G250" s="169"/>
    </row>
    <row r="251" spans="1:7" x14ac:dyDescent="0.2">
      <c r="A251" s="198">
        <v>197</v>
      </c>
      <c r="B251" s="209" t="s">
        <v>360</v>
      </c>
      <c r="C251" s="211" t="s">
        <v>361</v>
      </c>
      <c r="D251" s="201" t="s">
        <v>80</v>
      </c>
      <c r="E251" s="202">
        <v>126.88</v>
      </c>
      <c r="F251" s="202">
        <v>0</v>
      </c>
      <c r="G251" s="203">
        <f t="shared" ref="G251:G259" si="36">E251*F251</f>
        <v>0</v>
      </c>
    </row>
    <row r="252" spans="1:7" x14ac:dyDescent="0.2">
      <c r="A252" s="198">
        <v>198</v>
      </c>
      <c r="B252" s="199" t="s">
        <v>208</v>
      </c>
      <c r="C252" s="212" t="s">
        <v>569</v>
      </c>
      <c r="D252" s="201" t="s">
        <v>80</v>
      </c>
      <c r="E252" s="202">
        <v>139.57</v>
      </c>
      <c r="F252" s="202">
        <v>0</v>
      </c>
      <c r="G252" s="203">
        <f t="shared" si="36"/>
        <v>0</v>
      </c>
    </row>
    <row r="253" spans="1:7" x14ac:dyDescent="0.2">
      <c r="A253" s="198">
        <v>199</v>
      </c>
      <c r="B253" s="209" t="s">
        <v>363</v>
      </c>
      <c r="C253" s="211" t="s">
        <v>362</v>
      </c>
      <c r="D253" s="201" t="s">
        <v>80</v>
      </c>
      <c r="E253" s="202">
        <v>126.88</v>
      </c>
      <c r="F253" s="202">
        <v>0</v>
      </c>
      <c r="G253" s="203">
        <f t="shared" si="36"/>
        <v>0</v>
      </c>
    </row>
    <row r="254" spans="1:7" x14ac:dyDescent="0.2">
      <c r="A254" s="198">
        <v>200</v>
      </c>
      <c r="B254" s="209" t="s">
        <v>365</v>
      </c>
      <c r="C254" s="211" t="s">
        <v>364</v>
      </c>
      <c r="D254" s="174" t="s">
        <v>80</v>
      </c>
      <c r="E254" s="175">
        <v>126.88</v>
      </c>
      <c r="F254" s="202">
        <v>0</v>
      </c>
      <c r="G254" s="176">
        <f t="shared" si="36"/>
        <v>0</v>
      </c>
    </row>
    <row r="255" spans="1:7" x14ac:dyDescent="0.2">
      <c r="A255" s="198">
        <v>201</v>
      </c>
      <c r="B255" s="216" t="s">
        <v>366</v>
      </c>
      <c r="C255" s="210" t="s">
        <v>367</v>
      </c>
      <c r="D255" s="174" t="s">
        <v>89</v>
      </c>
      <c r="E255" s="175">
        <v>95.9</v>
      </c>
      <c r="F255" s="202">
        <v>0</v>
      </c>
      <c r="G255" s="176">
        <f t="shared" si="36"/>
        <v>0</v>
      </c>
    </row>
    <row r="256" spans="1:7" x14ac:dyDescent="0.2">
      <c r="A256" s="198">
        <v>202</v>
      </c>
      <c r="B256" s="172" t="s">
        <v>209</v>
      </c>
      <c r="C256" s="173" t="s">
        <v>210</v>
      </c>
      <c r="D256" s="174" t="s">
        <v>80</v>
      </c>
      <c r="E256" s="175">
        <v>126.88</v>
      </c>
      <c r="F256" s="202">
        <v>0</v>
      </c>
      <c r="G256" s="176">
        <f t="shared" si="36"/>
        <v>0</v>
      </c>
    </row>
    <row r="257" spans="1:7" x14ac:dyDescent="0.2">
      <c r="A257" s="198">
        <v>203</v>
      </c>
      <c r="B257" s="172" t="s">
        <v>211</v>
      </c>
      <c r="C257" s="173" t="s">
        <v>212</v>
      </c>
      <c r="D257" s="174" t="s">
        <v>80</v>
      </c>
      <c r="E257" s="175">
        <v>126.88</v>
      </c>
      <c r="F257" s="202">
        <v>0</v>
      </c>
      <c r="G257" s="176">
        <f t="shared" si="36"/>
        <v>0</v>
      </c>
    </row>
    <row r="258" spans="1:7" ht="22.5" x14ac:dyDescent="0.2">
      <c r="A258" s="198">
        <v>204</v>
      </c>
      <c r="B258" s="172" t="s">
        <v>213</v>
      </c>
      <c r="C258" s="173" t="s">
        <v>214</v>
      </c>
      <c r="D258" s="174" t="s">
        <v>89</v>
      </c>
      <c r="E258" s="175">
        <v>105.5</v>
      </c>
      <c r="F258" s="202">
        <v>0</v>
      </c>
      <c r="G258" s="176">
        <f t="shared" si="36"/>
        <v>0</v>
      </c>
    </row>
    <row r="259" spans="1:7" x14ac:dyDescent="0.2">
      <c r="A259" s="198">
        <v>205</v>
      </c>
      <c r="B259" s="172" t="s">
        <v>215</v>
      </c>
      <c r="C259" s="173" t="s">
        <v>216</v>
      </c>
      <c r="D259" s="174" t="s">
        <v>86</v>
      </c>
      <c r="E259" s="175">
        <v>1.3</v>
      </c>
      <c r="F259" s="202">
        <v>0</v>
      </c>
      <c r="G259" s="176">
        <f t="shared" si="36"/>
        <v>0</v>
      </c>
    </row>
    <row r="260" spans="1:7" x14ac:dyDescent="0.2">
      <c r="A260" s="178"/>
      <c r="B260" s="179" t="s">
        <v>75</v>
      </c>
      <c r="C260" s="180" t="str">
        <f>CONCATENATE(B250," ",C250)</f>
        <v>767 Podlahy povlakové</v>
      </c>
      <c r="D260" s="181"/>
      <c r="E260" s="182"/>
      <c r="F260" s="183"/>
      <c r="G260" s="184">
        <f>SUM(G250:G259)</f>
        <v>0</v>
      </c>
    </row>
    <row r="261" spans="1:7" x14ac:dyDescent="0.2">
      <c r="A261" s="164" t="s">
        <v>74</v>
      </c>
      <c r="B261" s="165" t="s">
        <v>217</v>
      </c>
      <c r="C261" s="166" t="s">
        <v>218</v>
      </c>
      <c r="D261" s="167"/>
      <c r="E261" s="168"/>
      <c r="F261" s="168"/>
      <c r="G261" s="169"/>
    </row>
    <row r="262" spans="1:7" x14ac:dyDescent="0.2">
      <c r="A262" s="198">
        <v>206</v>
      </c>
      <c r="B262" s="172" t="s">
        <v>219</v>
      </c>
      <c r="C262" s="173" t="s">
        <v>220</v>
      </c>
      <c r="D262" s="174" t="s">
        <v>80</v>
      </c>
      <c r="E262" s="175">
        <v>286.5</v>
      </c>
      <c r="F262" s="175">
        <v>0</v>
      </c>
      <c r="G262" s="176">
        <f>E262*F262</f>
        <v>0</v>
      </c>
    </row>
    <row r="263" spans="1:7" x14ac:dyDescent="0.2">
      <c r="A263" s="198">
        <v>207</v>
      </c>
      <c r="B263" s="172" t="s">
        <v>221</v>
      </c>
      <c r="C263" s="173" t="s">
        <v>222</v>
      </c>
      <c r="D263" s="174" t="s">
        <v>80</v>
      </c>
      <c r="E263" s="175">
        <v>286.5</v>
      </c>
      <c r="F263" s="175">
        <v>0</v>
      </c>
      <c r="G263" s="176">
        <f>E263*F263</f>
        <v>0</v>
      </c>
    </row>
    <row r="264" spans="1:7" x14ac:dyDescent="0.2">
      <c r="A264" s="198">
        <v>208</v>
      </c>
      <c r="B264" s="199" t="s">
        <v>223</v>
      </c>
      <c r="C264" s="173" t="s">
        <v>570</v>
      </c>
      <c r="D264" s="174" t="s">
        <v>80</v>
      </c>
      <c r="E264" s="175">
        <v>315.14999999999998</v>
      </c>
      <c r="F264" s="175">
        <v>0</v>
      </c>
      <c r="G264" s="176">
        <f>E264*F264</f>
        <v>0</v>
      </c>
    </row>
    <row r="265" spans="1:7" x14ac:dyDescent="0.2">
      <c r="A265" s="198">
        <v>209</v>
      </c>
      <c r="B265" s="209" t="s">
        <v>353</v>
      </c>
      <c r="C265" s="211" t="s">
        <v>352</v>
      </c>
      <c r="D265" s="174" t="s">
        <v>80</v>
      </c>
      <c r="E265" s="175">
        <v>102.01</v>
      </c>
      <c r="F265" s="175">
        <v>0</v>
      </c>
      <c r="G265" s="176">
        <f>E265*F265</f>
        <v>0</v>
      </c>
    </row>
    <row r="266" spans="1:7" x14ac:dyDescent="0.2">
      <c r="A266" s="198">
        <v>210</v>
      </c>
      <c r="B266" s="172" t="s">
        <v>224</v>
      </c>
      <c r="C266" s="173" t="s">
        <v>225</v>
      </c>
      <c r="D266" s="174" t="s">
        <v>86</v>
      </c>
      <c r="E266" s="175">
        <v>1.96</v>
      </c>
      <c r="F266" s="175">
        <v>0</v>
      </c>
      <c r="G266" s="176">
        <f>E266*F266</f>
        <v>0</v>
      </c>
    </row>
    <row r="267" spans="1:7" x14ac:dyDescent="0.2">
      <c r="A267" s="178"/>
      <c r="B267" s="179" t="s">
        <v>75</v>
      </c>
      <c r="C267" s="180" t="str">
        <f>CONCATENATE(B261," ",C261)</f>
        <v>781 Obklady keramické</v>
      </c>
      <c r="D267" s="181"/>
      <c r="E267" s="182"/>
      <c r="F267" s="183"/>
      <c r="G267" s="184">
        <f>SUM(G261:G266)</f>
        <v>0</v>
      </c>
    </row>
    <row r="268" spans="1:7" x14ac:dyDescent="0.2">
      <c r="A268" s="164" t="s">
        <v>74</v>
      </c>
      <c r="B268" s="165" t="s">
        <v>226</v>
      </c>
      <c r="C268" s="166" t="s">
        <v>227</v>
      </c>
      <c r="D268" s="167"/>
      <c r="E268" s="168"/>
      <c r="F268" s="168"/>
      <c r="G268" s="169"/>
    </row>
    <row r="269" spans="1:7" ht="22.5" x14ac:dyDescent="0.2">
      <c r="A269" s="198">
        <v>211</v>
      </c>
      <c r="B269" s="172" t="s">
        <v>228</v>
      </c>
      <c r="C269" s="173" t="s">
        <v>229</v>
      </c>
      <c r="D269" s="174" t="s">
        <v>80</v>
      </c>
      <c r="E269" s="175">
        <v>79.040000000000006</v>
      </c>
      <c r="F269" s="175">
        <v>0</v>
      </c>
      <c r="G269" s="176">
        <f>E269*F269</f>
        <v>0</v>
      </c>
    </row>
    <row r="270" spans="1:7" x14ac:dyDescent="0.2">
      <c r="A270" s="198">
        <v>212</v>
      </c>
      <c r="B270" s="172" t="s">
        <v>230</v>
      </c>
      <c r="C270" s="173" t="s">
        <v>571</v>
      </c>
      <c r="D270" s="174" t="s">
        <v>80</v>
      </c>
      <c r="E270" s="175">
        <v>635.4</v>
      </c>
      <c r="F270" s="175">
        <v>0</v>
      </c>
      <c r="G270" s="176">
        <f>E270*F270</f>
        <v>0</v>
      </c>
    </row>
    <row r="271" spans="1:7" x14ac:dyDescent="0.2">
      <c r="A271" s="178"/>
      <c r="B271" s="179" t="s">
        <v>75</v>
      </c>
      <c r="C271" s="180" t="str">
        <f>CONCATENATE(B268," ",C268)</f>
        <v>783 Nátěry</v>
      </c>
      <c r="D271" s="181"/>
      <c r="E271" s="182"/>
      <c r="F271" s="183"/>
      <c r="G271" s="184">
        <f>SUM(G268:G270)</f>
        <v>0</v>
      </c>
    </row>
    <row r="272" spans="1:7" x14ac:dyDescent="0.2">
      <c r="A272" s="164" t="s">
        <v>74</v>
      </c>
      <c r="B272" s="165" t="s">
        <v>231</v>
      </c>
      <c r="C272" s="204" t="s">
        <v>232</v>
      </c>
      <c r="D272" s="167"/>
      <c r="E272" s="168"/>
      <c r="F272" s="168"/>
      <c r="G272" s="169"/>
    </row>
    <row r="273" spans="1:7" x14ac:dyDescent="0.2">
      <c r="A273" s="198">
        <v>213</v>
      </c>
      <c r="B273" s="209" t="s">
        <v>355</v>
      </c>
      <c r="C273" s="211" t="s">
        <v>354</v>
      </c>
      <c r="D273" s="174" t="s">
        <v>80</v>
      </c>
      <c r="E273" s="175">
        <v>244.75</v>
      </c>
      <c r="F273" s="175">
        <v>0</v>
      </c>
      <c r="G273" s="176">
        <f>E273*F273</f>
        <v>0</v>
      </c>
    </row>
    <row r="274" spans="1:7" ht="22.5" x14ac:dyDescent="0.2">
      <c r="A274" s="198">
        <v>214</v>
      </c>
      <c r="B274" s="209" t="s">
        <v>356</v>
      </c>
      <c r="C274" s="211" t="s">
        <v>357</v>
      </c>
      <c r="D274" s="174" t="s">
        <v>80</v>
      </c>
      <c r="E274" s="175">
        <v>860.08</v>
      </c>
      <c r="F274" s="175">
        <v>0</v>
      </c>
      <c r="G274" s="176">
        <f>E274*F274</f>
        <v>0</v>
      </c>
    </row>
    <row r="275" spans="1:7" ht="33.75" x14ac:dyDescent="0.2">
      <c r="A275" s="198">
        <v>215</v>
      </c>
      <c r="B275" s="209" t="s">
        <v>359</v>
      </c>
      <c r="C275" s="211" t="s">
        <v>358</v>
      </c>
      <c r="D275" s="174" t="s">
        <v>80</v>
      </c>
      <c r="E275" s="175">
        <v>1227.93</v>
      </c>
      <c r="F275" s="175">
        <v>0</v>
      </c>
      <c r="G275" s="176">
        <f>E275*F275</f>
        <v>0</v>
      </c>
    </row>
    <row r="276" spans="1:7" x14ac:dyDescent="0.2">
      <c r="A276" s="178"/>
      <c r="B276" s="179" t="s">
        <v>75</v>
      </c>
      <c r="C276" s="180" t="str">
        <f>CONCATENATE(B272," ",C272)</f>
        <v>784 Malby</v>
      </c>
      <c r="D276" s="181"/>
      <c r="E276" s="182"/>
      <c r="F276" s="183"/>
      <c r="G276" s="184">
        <f>SUM(G272:G275)</f>
        <v>0</v>
      </c>
    </row>
    <row r="277" spans="1:7" x14ac:dyDescent="0.2">
      <c r="E277" s="147"/>
    </row>
    <row r="278" spans="1:7" x14ac:dyDescent="0.2">
      <c r="E278" s="147"/>
    </row>
    <row r="279" spans="1:7" x14ac:dyDescent="0.2">
      <c r="E279" s="147"/>
    </row>
    <row r="280" spans="1:7" x14ac:dyDescent="0.2">
      <c r="E280" s="147"/>
    </row>
    <row r="281" spans="1:7" x14ac:dyDescent="0.2">
      <c r="E281" s="147"/>
    </row>
    <row r="282" spans="1:7" x14ac:dyDescent="0.2">
      <c r="E282" s="147"/>
    </row>
    <row r="283" spans="1:7" x14ac:dyDescent="0.2">
      <c r="E283" s="147"/>
    </row>
    <row r="284" spans="1:7" x14ac:dyDescent="0.2">
      <c r="E284" s="147"/>
    </row>
    <row r="285" spans="1:7" x14ac:dyDescent="0.2">
      <c r="E285" s="147"/>
    </row>
    <row r="286" spans="1:7" x14ac:dyDescent="0.2">
      <c r="E286" s="147"/>
    </row>
    <row r="287" spans="1:7" x14ac:dyDescent="0.2">
      <c r="E287" s="147"/>
    </row>
    <row r="288" spans="1:7" x14ac:dyDescent="0.2">
      <c r="E288" s="147"/>
    </row>
    <row r="289" spans="1:7" x14ac:dyDescent="0.2">
      <c r="E289" s="147"/>
    </row>
    <row r="290" spans="1:7" x14ac:dyDescent="0.2">
      <c r="E290" s="147"/>
    </row>
    <row r="291" spans="1:7" x14ac:dyDescent="0.2">
      <c r="E291" s="147"/>
    </row>
    <row r="292" spans="1:7" x14ac:dyDescent="0.2">
      <c r="E292" s="147"/>
    </row>
    <row r="293" spans="1:7" x14ac:dyDescent="0.2">
      <c r="E293" s="147"/>
    </row>
    <row r="294" spans="1:7" x14ac:dyDescent="0.2">
      <c r="E294" s="147"/>
    </row>
    <row r="295" spans="1:7" x14ac:dyDescent="0.2">
      <c r="E295" s="147"/>
    </row>
    <row r="296" spans="1:7" x14ac:dyDescent="0.2">
      <c r="E296" s="147"/>
    </row>
    <row r="297" spans="1:7" x14ac:dyDescent="0.2">
      <c r="E297" s="147"/>
    </row>
    <row r="298" spans="1:7" x14ac:dyDescent="0.2">
      <c r="E298" s="147"/>
    </row>
    <row r="299" spans="1:7" x14ac:dyDescent="0.2">
      <c r="E299" s="147"/>
    </row>
    <row r="300" spans="1:7" x14ac:dyDescent="0.2">
      <c r="A300" s="186"/>
      <c r="B300" s="186"/>
      <c r="C300" s="186"/>
      <c r="D300" s="186"/>
      <c r="E300" s="186"/>
      <c r="F300" s="186"/>
      <c r="G300" s="186"/>
    </row>
    <row r="301" spans="1:7" x14ac:dyDescent="0.2">
      <c r="A301" s="186"/>
      <c r="B301" s="186"/>
      <c r="C301" s="186"/>
      <c r="D301" s="186"/>
      <c r="E301" s="186"/>
      <c r="F301" s="186"/>
      <c r="G301" s="186"/>
    </row>
    <row r="302" spans="1:7" x14ac:dyDescent="0.2">
      <c r="A302" s="186"/>
      <c r="B302" s="186"/>
      <c r="C302" s="186"/>
      <c r="D302" s="186"/>
      <c r="E302" s="186"/>
      <c r="F302" s="186"/>
      <c r="G302" s="186"/>
    </row>
    <row r="303" spans="1:7" x14ac:dyDescent="0.2">
      <c r="A303" s="186"/>
      <c r="B303" s="186"/>
      <c r="C303" s="186"/>
      <c r="D303" s="186"/>
      <c r="E303" s="186"/>
      <c r="F303" s="186"/>
      <c r="G303" s="186"/>
    </row>
    <row r="304" spans="1:7" x14ac:dyDescent="0.2">
      <c r="E304" s="147"/>
    </row>
    <row r="305" spans="5:5" x14ac:dyDescent="0.2">
      <c r="E305" s="147"/>
    </row>
    <row r="306" spans="5:5" x14ac:dyDescent="0.2">
      <c r="E306" s="147"/>
    </row>
    <row r="307" spans="5:5" x14ac:dyDescent="0.2">
      <c r="E307" s="147"/>
    </row>
    <row r="308" spans="5:5" x14ac:dyDescent="0.2">
      <c r="E308" s="147"/>
    </row>
    <row r="309" spans="5:5" x14ac:dyDescent="0.2">
      <c r="E309" s="147"/>
    </row>
    <row r="310" spans="5:5" x14ac:dyDescent="0.2">
      <c r="E310" s="147"/>
    </row>
    <row r="311" spans="5:5" x14ac:dyDescent="0.2">
      <c r="E311" s="147"/>
    </row>
    <row r="312" spans="5:5" x14ac:dyDescent="0.2">
      <c r="E312" s="147"/>
    </row>
    <row r="313" spans="5:5" x14ac:dyDescent="0.2">
      <c r="E313" s="147"/>
    </row>
    <row r="314" spans="5:5" x14ac:dyDescent="0.2">
      <c r="E314" s="147"/>
    </row>
    <row r="315" spans="5:5" x14ac:dyDescent="0.2">
      <c r="E315" s="147"/>
    </row>
    <row r="316" spans="5:5" x14ac:dyDescent="0.2">
      <c r="E316" s="147"/>
    </row>
    <row r="317" spans="5:5" x14ac:dyDescent="0.2">
      <c r="E317" s="147"/>
    </row>
    <row r="318" spans="5:5" x14ac:dyDescent="0.2">
      <c r="E318" s="147"/>
    </row>
    <row r="319" spans="5:5" x14ac:dyDescent="0.2">
      <c r="E319" s="147"/>
    </row>
    <row r="320" spans="5:5" x14ac:dyDescent="0.2">
      <c r="E320" s="147"/>
    </row>
    <row r="321" spans="1:7" x14ac:dyDescent="0.2">
      <c r="E321" s="147"/>
    </row>
    <row r="322" spans="1:7" x14ac:dyDescent="0.2">
      <c r="E322" s="147"/>
    </row>
    <row r="323" spans="1:7" x14ac:dyDescent="0.2">
      <c r="E323" s="147"/>
    </row>
    <row r="324" spans="1:7" x14ac:dyDescent="0.2">
      <c r="E324" s="147"/>
    </row>
    <row r="325" spans="1:7" x14ac:dyDescent="0.2">
      <c r="E325" s="147"/>
    </row>
    <row r="326" spans="1:7" x14ac:dyDescent="0.2">
      <c r="E326" s="147"/>
    </row>
    <row r="327" spans="1:7" x14ac:dyDescent="0.2">
      <c r="E327" s="147"/>
    </row>
    <row r="328" spans="1:7" x14ac:dyDescent="0.2">
      <c r="E328" s="147"/>
    </row>
    <row r="329" spans="1:7" x14ac:dyDescent="0.2">
      <c r="E329" s="147"/>
    </row>
    <row r="330" spans="1:7" x14ac:dyDescent="0.2">
      <c r="E330" s="147"/>
    </row>
    <row r="331" spans="1:7" x14ac:dyDescent="0.2">
      <c r="E331" s="147"/>
    </row>
    <row r="332" spans="1:7" x14ac:dyDescent="0.2">
      <c r="E332" s="147"/>
    </row>
    <row r="333" spans="1:7" x14ac:dyDescent="0.2">
      <c r="E333" s="147"/>
    </row>
    <row r="334" spans="1:7" x14ac:dyDescent="0.2">
      <c r="E334" s="147"/>
    </row>
    <row r="335" spans="1:7" x14ac:dyDescent="0.2">
      <c r="A335" s="187"/>
      <c r="B335" s="187"/>
    </row>
    <row r="336" spans="1:7" x14ac:dyDescent="0.2">
      <c r="A336" s="186"/>
      <c r="B336" s="186"/>
      <c r="C336" s="189"/>
      <c r="D336" s="189"/>
      <c r="E336" s="190"/>
      <c r="F336" s="189"/>
      <c r="G336" s="191"/>
    </row>
    <row r="337" spans="1:7" x14ac:dyDescent="0.2">
      <c r="A337" s="192"/>
      <c r="B337" s="192"/>
      <c r="C337" s="186"/>
      <c r="D337" s="186"/>
      <c r="E337" s="193"/>
      <c r="F337" s="186"/>
      <c r="G337" s="186"/>
    </row>
    <row r="338" spans="1:7" x14ac:dyDescent="0.2">
      <c r="A338" s="186"/>
      <c r="B338" s="186"/>
      <c r="C338" s="186"/>
      <c r="D338" s="186"/>
      <c r="E338" s="193"/>
      <c r="F338" s="186"/>
      <c r="G338" s="186"/>
    </row>
    <row r="339" spans="1:7" x14ac:dyDescent="0.2">
      <c r="A339" s="186"/>
      <c r="B339" s="186"/>
      <c r="C339" s="186"/>
      <c r="D339" s="186"/>
      <c r="E339" s="193"/>
      <c r="F339" s="186"/>
      <c r="G339" s="186"/>
    </row>
    <row r="340" spans="1:7" x14ac:dyDescent="0.2">
      <c r="A340" s="186"/>
      <c r="B340" s="186"/>
      <c r="C340" s="186"/>
      <c r="D340" s="186"/>
      <c r="E340" s="193"/>
      <c r="F340" s="186"/>
      <c r="G340" s="186"/>
    </row>
    <row r="341" spans="1:7" x14ac:dyDescent="0.2">
      <c r="A341" s="186"/>
      <c r="B341" s="186"/>
      <c r="C341" s="186"/>
      <c r="D341" s="186"/>
      <c r="E341" s="193"/>
      <c r="F341" s="186"/>
      <c r="G341" s="186"/>
    </row>
    <row r="342" spans="1:7" x14ac:dyDescent="0.2">
      <c r="A342" s="186"/>
      <c r="B342" s="186"/>
      <c r="C342" s="186"/>
      <c r="D342" s="186"/>
      <c r="E342" s="193"/>
      <c r="F342" s="186"/>
      <c r="G342" s="186"/>
    </row>
    <row r="343" spans="1:7" x14ac:dyDescent="0.2">
      <c r="A343" s="186"/>
      <c r="B343" s="186"/>
      <c r="C343" s="186"/>
      <c r="D343" s="186"/>
      <c r="E343" s="193"/>
      <c r="F343" s="186"/>
      <c r="G343" s="186"/>
    </row>
    <row r="344" spans="1:7" x14ac:dyDescent="0.2">
      <c r="A344" s="186"/>
      <c r="B344" s="186"/>
      <c r="C344" s="186"/>
      <c r="D344" s="186"/>
      <c r="E344" s="193"/>
      <c r="F344" s="186"/>
      <c r="G344" s="186"/>
    </row>
    <row r="345" spans="1:7" x14ac:dyDescent="0.2">
      <c r="A345" s="186"/>
      <c r="B345" s="186"/>
      <c r="C345" s="186"/>
      <c r="D345" s="186"/>
      <c r="E345" s="193"/>
      <c r="F345" s="186"/>
      <c r="G345" s="186"/>
    </row>
    <row r="346" spans="1:7" x14ac:dyDescent="0.2">
      <c r="A346" s="186"/>
      <c r="B346" s="186"/>
      <c r="C346" s="186"/>
      <c r="D346" s="186"/>
      <c r="E346" s="193"/>
      <c r="F346" s="186"/>
      <c r="G346" s="186"/>
    </row>
    <row r="347" spans="1:7" x14ac:dyDescent="0.2">
      <c r="A347" s="186"/>
      <c r="B347" s="186"/>
      <c r="C347" s="186"/>
      <c r="D347" s="186"/>
      <c r="E347" s="193"/>
      <c r="F347" s="186"/>
      <c r="G347" s="186"/>
    </row>
    <row r="348" spans="1:7" x14ac:dyDescent="0.2">
      <c r="A348" s="186"/>
      <c r="B348" s="186"/>
      <c r="C348" s="186"/>
      <c r="D348" s="186"/>
      <c r="E348" s="193"/>
      <c r="F348" s="186"/>
      <c r="G348" s="186"/>
    </row>
    <row r="349" spans="1:7" x14ac:dyDescent="0.2">
      <c r="A349" s="186"/>
      <c r="B349" s="186"/>
      <c r="C349" s="186"/>
      <c r="D349" s="186"/>
      <c r="E349" s="193"/>
      <c r="F349" s="186"/>
      <c r="G349" s="186"/>
    </row>
  </sheetData>
  <mergeCells count="5">
    <mergeCell ref="C89:D89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LukasK</dc:creator>
  <cp:lastModifiedBy>Libor</cp:lastModifiedBy>
  <cp:lastPrinted>2024-02-23T06:39:58Z</cp:lastPrinted>
  <dcterms:created xsi:type="dcterms:W3CDTF">2017-07-17T17:32:40Z</dcterms:created>
  <dcterms:modified xsi:type="dcterms:W3CDTF">2024-02-23T07:10:22Z</dcterms:modified>
</cp:coreProperties>
</file>